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VRN - Vedlejší rozpočtové..." sheetId="2" r:id="rId2"/>
    <sheet name="SO 101-102.1 - Chodník" sheetId="3" r:id="rId3"/>
    <sheet name="SO 101-102.2 - Výměna zem..." sheetId="4" r:id="rId4"/>
    <sheet name="SO 101-102.3 - Zábradlí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'VRN - Vedlejší rozpočtové...'!$C$117:$K$134</definedName>
    <definedName name="_xlnm.Print_Area" localSheetId="1">'VRN - Vedlejší rozpočtové...'!$C$4:$J$76,'VRN - Vedlejší rozpočtové...'!$C$82:$J$99,'VRN - Vedlejší rozpočtové...'!$C$105:$K$134</definedName>
    <definedName name="_xlnm.Print_Titles" localSheetId="1">'VRN - Vedlejší rozpočtové...'!$117:$117</definedName>
    <definedName name="_xlnm._FilterDatabase" localSheetId="2" hidden="1">'SO 101-102.1 - Chodník'!$C$122:$K$351</definedName>
    <definedName name="_xlnm.Print_Area" localSheetId="2">'SO 101-102.1 - Chodník'!$C$4:$J$76,'SO 101-102.1 - Chodník'!$C$82:$J$104,'SO 101-102.1 - Chodník'!$C$110:$K$351</definedName>
    <definedName name="_xlnm.Print_Titles" localSheetId="2">'SO 101-102.1 - Chodník'!$122:$122</definedName>
    <definedName name="_xlnm._FilterDatabase" localSheetId="3" hidden="1">'SO 101-102.2 - Výměna zem...'!$C$118:$K$167</definedName>
    <definedName name="_xlnm.Print_Area" localSheetId="3">'SO 101-102.2 - Výměna zem...'!$C$4:$J$76,'SO 101-102.2 - Výměna zem...'!$C$82:$J$100,'SO 101-102.2 - Výměna zem...'!$C$106:$K$167</definedName>
    <definedName name="_xlnm.Print_Titles" localSheetId="3">'SO 101-102.2 - Výměna zem...'!$118:$118</definedName>
    <definedName name="_xlnm._FilterDatabase" localSheetId="4" hidden="1">'SO 101-102.3 - Zábradlí'!$C$122:$K$175</definedName>
    <definedName name="_xlnm.Print_Area" localSheetId="4">'SO 101-102.3 - Zábradlí'!$C$4:$J$76,'SO 101-102.3 - Zábradlí'!$C$82:$J$104,'SO 101-102.3 - Zábradlí'!$C$110:$K$175</definedName>
    <definedName name="_xlnm.Print_Titles" localSheetId="4">'SO 101-102.3 - Zábradlí'!$122:$122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T149"/>
  <c r="R150"/>
  <c r="R149"/>
  <c r="P150"/>
  <c r="P149"/>
  <c r="BI145"/>
  <c r="BH145"/>
  <c r="BG145"/>
  <c r="BF145"/>
  <c r="T145"/>
  <c r="T144"/>
  <c r="R145"/>
  <c r="R144"/>
  <c r="P145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J120"/>
  <c r="F119"/>
  <c r="F117"/>
  <c r="E115"/>
  <c r="J92"/>
  <c r="F91"/>
  <c r="F89"/>
  <c r="E87"/>
  <c r="J21"/>
  <c r="E21"/>
  <c r="J119"/>
  <c r="J20"/>
  <c r="J18"/>
  <c r="E18"/>
  <c r="F120"/>
  <c r="J17"/>
  <c r="J12"/>
  <c r="J117"/>
  <c r="E7"/>
  <c r="E113"/>
  <c i="4" r="J37"/>
  <c r="J36"/>
  <c i="1" r="AY97"/>
  <c i="4" r="J35"/>
  <c i="1" r="AX97"/>
  <c i="4"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J116"/>
  <c r="F115"/>
  <c r="F113"/>
  <c r="E111"/>
  <c r="J92"/>
  <c r="F91"/>
  <c r="F89"/>
  <c r="E87"/>
  <c r="J21"/>
  <c r="E21"/>
  <c r="J91"/>
  <c r="J20"/>
  <c r="J18"/>
  <c r="E18"/>
  <c r="F92"/>
  <c r="J17"/>
  <c r="J12"/>
  <c r="J113"/>
  <c r="E7"/>
  <c r="E109"/>
  <c i="3" r="J37"/>
  <c r="J36"/>
  <c i="1" r="AY96"/>
  <c i="3" r="J35"/>
  <c i="1" r="AX96"/>
  <c i="3" r="BI351"/>
  <c r="BH351"/>
  <c r="BG351"/>
  <c r="BF351"/>
  <c r="T351"/>
  <c r="T350"/>
  <c r="R351"/>
  <c r="R350"/>
  <c r="P351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R339"/>
  <c r="P339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J120"/>
  <c r="F119"/>
  <c r="F117"/>
  <c r="E115"/>
  <c r="J92"/>
  <c r="F91"/>
  <c r="F89"/>
  <c r="E87"/>
  <c r="J21"/>
  <c r="E21"/>
  <c r="J119"/>
  <c r="J20"/>
  <c r="J18"/>
  <c r="E18"/>
  <c r="F92"/>
  <c r="J17"/>
  <c r="J12"/>
  <c r="J117"/>
  <c r="E7"/>
  <c r="E85"/>
  <c i="2" r="J37"/>
  <c r="J36"/>
  <c i="1" r="AY95"/>
  <c i="2" r="J35"/>
  <c i="1" r="AX95"/>
  <c i="2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4"/>
  <c r="F112"/>
  <c r="E110"/>
  <c r="J92"/>
  <c r="F91"/>
  <c r="F89"/>
  <c r="E87"/>
  <c r="J21"/>
  <c r="E21"/>
  <c r="J91"/>
  <c r="J20"/>
  <c r="J18"/>
  <c r="E18"/>
  <c r="F115"/>
  <c r="J17"/>
  <c r="J12"/>
  <c r="J112"/>
  <c r="E7"/>
  <c r="E85"/>
  <c i="1" r="L90"/>
  <c r="AM90"/>
  <c r="AM89"/>
  <c r="L89"/>
  <c r="AM87"/>
  <c r="L87"/>
  <c r="L85"/>
  <c r="L84"/>
  <c i="3" r="BK348"/>
  <c r="J339"/>
  <c r="BK169"/>
  <c r="BK346"/>
  <c r="BK288"/>
  <c r="BK312"/>
  <c r="J256"/>
  <c i="4" r="J165"/>
  <c r="BK167"/>
  <c r="BK159"/>
  <c r="J146"/>
  <c r="BK161"/>
  <c r="BK140"/>
  <c i="5" r="BK150"/>
  <c r="J135"/>
  <c r="J153"/>
  <c i="2" r="J128"/>
  <c r="BK121"/>
  <c r="F36"/>
  <c i="3" r="BK260"/>
  <c r="BK281"/>
  <c r="BK173"/>
  <c r="BK181"/>
  <c r="BK194"/>
  <c r="J235"/>
  <c r="J208"/>
  <c r="BK157"/>
  <c r="J248"/>
  <c r="J137"/>
  <c r="BK137"/>
  <c r="J141"/>
  <c r="BK253"/>
  <c r="BK162"/>
  <c i="4" r="J134"/>
  <c r="J153"/>
  <c r="J167"/>
  <c r="BK151"/>
  <c r="BK153"/>
  <c r="BK134"/>
  <c r="BK138"/>
  <c r="J143"/>
  <c i="5" r="BK172"/>
  <c r="BK126"/>
  <c r="BK141"/>
  <c r="J172"/>
  <c r="J161"/>
  <c r="BK138"/>
  <c r="BK131"/>
  <c i="3" r="BK185"/>
  <c r="J348"/>
  <c r="BK342"/>
  <c r="BK198"/>
  <c r="J351"/>
  <c r="J326"/>
  <c r="BK190"/>
  <c r="J220"/>
  <c r="J288"/>
  <c r="BK176"/>
  <c r="J200"/>
  <c r="BK235"/>
  <c r="J278"/>
  <c r="BK130"/>
  <c r="BK258"/>
  <c r="J231"/>
  <c r="BK250"/>
  <c r="J322"/>
  <c r="BK205"/>
  <c r="J329"/>
  <c r="J346"/>
  <c r="J215"/>
  <c r="BK339"/>
  <c r="BK329"/>
  <c r="J198"/>
  <c r="BK217"/>
  <c r="J281"/>
  <c r="BK215"/>
  <c r="J264"/>
  <c r="BK307"/>
  <c r="BK213"/>
  <c r="J307"/>
  <c r="BK244"/>
  <c r="J162"/>
  <c r="J250"/>
  <c i="4" r="J136"/>
  <c r="BK163"/>
  <c r="BK155"/>
  <c r="J138"/>
  <c r="J128"/>
  <c r="J157"/>
  <c i="5" r="J155"/>
  <c r="BK133"/>
  <c r="J126"/>
  <c r="BK155"/>
  <c i="2" r="BK131"/>
  <c r="BK128"/>
  <c r="J121"/>
  <c i="3" r="BK322"/>
  <c r="BK141"/>
  <c r="J304"/>
  <c r="J217"/>
  <c r="J314"/>
  <c r="J145"/>
  <c i="4" r="BK157"/>
  <c i="2" r="BK133"/>
  <c r="J129"/>
  <c i="3" r="BK166"/>
  <c r="J244"/>
  <c r="BK318"/>
  <c r="J332"/>
  <c r="BK126"/>
  <c r="J344"/>
  <c r="J176"/>
  <c r="BK304"/>
  <c r="J342"/>
  <c r="BK309"/>
  <c r="J185"/>
  <c r="BK294"/>
  <c r="J225"/>
  <c r="J152"/>
  <c r="J166"/>
  <c i="4" r="J132"/>
  <c i="5" r="J129"/>
  <c r="J167"/>
  <c r="J138"/>
  <c r="J145"/>
  <c i="2" r="J130"/>
  <c r="J132"/>
  <c r="BK127"/>
  <c r="BK125"/>
  <c i="3" r="J187"/>
  <c r="J253"/>
  <c r="J312"/>
  <c r="BK278"/>
  <c r="J211"/>
  <c r="BK211"/>
  <c r="BK238"/>
  <c r="J133"/>
  <c r="BK231"/>
  <c r="BK202"/>
  <c r="BK233"/>
  <c i="4" r="BK149"/>
  <c r="BK143"/>
  <c r="J159"/>
  <c r="BK128"/>
  <c i="2" r="J131"/>
  <c r="F34"/>
  <c i="3" r="BK344"/>
  <c r="J309"/>
  <c r="J238"/>
  <c r="BK229"/>
  <c i="4" r="J140"/>
  <c i="2" r="J124"/>
  <c r="J122"/>
  <c i="1" r="AS94"/>
  <c i="2" r="J127"/>
  <c r="BK126"/>
  <c r="BK123"/>
  <c r="BK122"/>
  <c r="BK130"/>
  <c r="J133"/>
  <c i="3" r="BK314"/>
  <c r="BK326"/>
  <c r="BK351"/>
  <c r="BK300"/>
  <c r="BK208"/>
  <c r="J126"/>
  <c r="BK225"/>
  <c r="J173"/>
  <c r="J258"/>
  <c r="J233"/>
  <c r="BK133"/>
  <c r="BK264"/>
  <c r="J202"/>
  <c r="J130"/>
  <c i="4" r="J163"/>
  <c r="BK122"/>
  <c r="J161"/>
  <c r="J125"/>
  <c r="BK132"/>
  <c r="J149"/>
  <c i="5" r="BK170"/>
  <c r="BK129"/>
  <c r="J150"/>
  <c r="J131"/>
  <c i="2" r="BK134"/>
  <c r="BK124"/>
  <c r="F37"/>
  <c i="3" r="BK145"/>
  <c r="J271"/>
  <c r="J205"/>
  <c r="J181"/>
  <c r="J169"/>
  <c i="4" r="BK165"/>
  <c r="J155"/>
  <c i="5" r="BK161"/>
  <c i="3" r="J213"/>
  <c r="BK271"/>
  <c r="J291"/>
  <c r="J300"/>
  <c r="J194"/>
  <c r="BK267"/>
  <c i="4" r="BK125"/>
  <c r="J151"/>
  <c i="5" r="J174"/>
  <c r="BK153"/>
  <c r="BK174"/>
  <c r="BK135"/>
  <c i="2" r="BK129"/>
  <c r="BK132"/>
  <c r="J134"/>
  <c r="J125"/>
  <c r="J123"/>
  <c r="J126"/>
  <c i="3" r="J183"/>
  <c r="J267"/>
  <c i="4" r="BK146"/>
  <c r="BK136"/>
  <c i="5" r="J141"/>
  <c r="BK167"/>
  <c r="BK145"/>
  <c r="J133"/>
  <c r="J170"/>
  <c i="2" r="J34"/>
  <c i="3" r="BK220"/>
  <c r="BK183"/>
  <c r="J294"/>
  <c r="J275"/>
  <c i="4" r="J122"/>
  <c i="3" r="BK248"/>
  <c r="BK332"/>
  <c r="J318"/>
  <c r="J260"/>
  <c r="BK275"/>
  <c r="BK187"/>
  <c r="BK240"/>
  <c r="BK256"/>
  <c r="BK291"/>
  <c r="BK200"/>
  <c r="BK152"/>
  <c r="J157"/>
  <c r="J229"/>
  <c r="J190"/>
  <c r="J240"/>
  <c l="1" r="T125"/>
  <c r="P125"/>
  <c r="T303"/>
  <c r="BK331"/>
  <c r="J331"/>
  <c r="J102"/>
  <c r="T224"/>
  <c i="4" r="R142"/>
  <c i="3" r="R224"/>
  <c r="R331"/>
  <c i="4" r="T142"/>
  <c r="P121"/>
  <c r="P120"/>
  <c r="P119"/>
  <c i="1" r="AU97"/>
  <c i="3" r="BK125"/>
  <c i="4" r="T121"/>
  <c r="T120"/>
  <c r="T119"/>
  <c i="2" r="P120"/>
  <c r="P119"/>
  <c r="P118"/>
  <c i="1" r="AU95"/>
  <c i="3" r="P317"/>
  <c r="P224"/>
  <c r="P331"/>
  <c i="4" r="R121"/>
  <c r="R120"/>
  <c r="R119"/>
  <c i="3" r="BK317"/>
  <c r="J317"/>
  <c r="J101"/>
  <c r="R125"/>
  <c r="R124"/>
  <c r="R123"/>
  <c r="T317"/>
  <c r="P303"/>
  <c i="4" r="BK142"/>
  <c r="J142"/>
  <c r="J99"/>
  <c i="3" r="BK303"/>
  <c r="J303"/>
  <c r="J100"/>
  <c i="5" r="BK125"/>
  <c r="BK124"/>
  <c r="J124"/>
  <c r="J97"/>
  <c i="2" r="R120"/>
  <c r="R119"/>
  <c r="R118"/>
  <c i="3" r="T331"/>
  <c r="BK224"/>
  <c r="J224"/>
  <c r="J99"/>
  <c r="R317"/>
  <c i="4" r="P142"/>
  <c i="5" r="R137"/>
  <c i="2" r="T120"/>
  <c r="T119"/>
  <c r="T118"/>
  <c i="3" r="R303"/>
  <c i="5" r="P125"/>
  <c r="P124"/>
  <c r="P123"/>
  <c i="1" r="AU98"/>
  <c i="5" r="R125"/>
  <c r="BK137"/>
  <c r="J137"/>
  <c r="J99"/>
  <c r="T137"/>
  <c r="R152"/>
  <c r="R151"/>
  <c i="2" r="BK120"/>
  <c r="J120"/>
  <c r="J98"/>
  <c i="4" r="BK121"/>
  <c r="J121"/>
  <c r="J98"/>
  <c i="5" r="T125"/>
  <c r="T124"/>
  <c r="P137"/>
  <c r="BK152"/>
  <c r="J152"/>
  <c r="J103"/>
  <c r="P152"/>
  <c r="P151"/>
  <c r="T152"/>
  <c r="T151"/>
  <c i="3" r="BK350"/>
  <c r="J350"/>
  <c r="J103"/>
  <c i="5" r="BK144"/>
  <c r="J144"/>
  <c r="J100"/>
  <c r="BK149"/>
  <c r="J149"/>
  <c r="J101"/>
  <c r="F92"/>
  <c r="BE133"/>
  <c r="BE145"/>
  <c r="BE126"/>
  <c r="BE153"/>
  <c r="BE138"/>
  <c r="BE150"/>
  <c r="J89"/>
  <c r="BE131"/>
  <c r="BE155"/>
  <c r="E85"/>
  <c r="J91"/>
  <c r="BE129"/>
  <c r="BE161"/>
  <c r="BE172"/>
  <c i="4" r="BK120"/>
  <c r="BK119"/>
  <c r="J119"/>
  <c r="J96"/>
  <c i="5" r="BE141"/>
  <c r="BE167"/>
  <c r="BE135"/>
  <c r="BE170"/>
  <c r="BE174"/>
  <c i="4" r="J89"/>
  <c r="J115"/>
  <c r="BE122"/>
  <c i="3" r="J125"/>
  <c r="J98"/>
  <c i="4" r="F116"/>
  <c r="BE138"/>
  <c r="BE136"/>
  <c r="E85"/>
  <c r="BE125"/>
  <c r="BE155"/>
  <c r="BE151"/>
  <c r="BE143"/>
  <c r="BE146"/>
  <c r="BE149"/>
  <c r="BE157"/>
  <c r="BE134"/>
  <c r="BE159"/>
  <c r="BE163"/>
  <c r="BE165"/>
  <c r="BE153"/>
  <c r="BE161"/>
  <c r="BE128"/>
  <c r="BE140"/>
  <c r="BE167"/>
  <c r="BE132"/>
  <c i="3" r="J89"/>
  <c r="E113"/>
  <c r="F120"/>
  <c r="BE166"/>
  <c r="BE187"/>
  <c r="BE194"/>
  <c r="BE162"/>
  <c r="BE213"/>
  <c r="BE133"/>
  <c r="BE152"/>
  <c r="BE200"/>
  <c r="BE169"/>
  <c r="BE173"/>
  <c r="BE185"/>
  <c r="BE238"/>
  <c r="BE240"/>
  <c r="BE205"/>
  <c r="BE225"/>
  <c r="BE231"/>
  <c r="BE233"/>
  <c r="BE278"/>
  <c r="BE145"/>
  <c r="BE260"/>
  <c r="BE130"/>
  <c r="BE208"/>
  <c r="BE235"/>
  <c i="2" r="BK119"/>
  <c r="BK118"/>
  <c r="J118"/>
  <c r="J96"/>
  <c i="3" r="BE183"/>
  <c r="BE229"/>
  <c r="BE291"/>
  <c r="BE202"/>
  <c r="BE211"/>
  <c r="BE220"/>
  <c r="J91"/>
  <c r="BE126"/>
  <c r="BE137"/>
  <c r="BE141"/>
  <c r="BE244"/>
  <c r="BE271"/>
  <c r="BE275"/>
  <c r="BE300"/>
  <c r="BE198"/>
  <c r="BE294"/>
  <c r="BE157"/>
  <c r="BE181"/>
  <c r="BE215"/>
  <c r="BE217"/>
  <c r="BE248"/>
  <c r="BE253"/>
  <c r="BE256"/>
  <c r="BE281"/>
  <c r="BE304"/>
  <c r="BE332"/>
  <c r="BE348"/>
  <c r="BE326"/>
  <c r="BE344"/>
  <c r="BE190"/>
  <c r="BE329"/>
  <c r="BE342"/>
  <c r="BE346"/>
  <c r="BE351"/>
  <c r="BE264"/>
  <c r="BE307"/>
  <c r="BE312"/>
  <c r="BE322"/>
  <c r="BE339"/>
  <c r="BE176"/>
  <c r="BE250"/>
  <c r="BE258"/>
  <c r="BE314"/>
  <c r="BE288"/>
  <c r="BE318"/>
  <c r="BE267"/>
  <c r="BE309"/>
  <c i="2" r="BE124"/>
  <c r="BE128"/>
  <c r="BE129"/>
  <c i="1" r="BC95"/>
  <c r="AW95"/>
  <c i="2" r="BE132"/>
  <c r="BE122"/>
  <c i="1" r="BA95"/>
  <c i="2" r="BE130"/>
  <c r="J89"/>
  <c r="BE126"/>
  <c r="BE134"/>
  <c r="F92"/>
  <c r="BE121"/>
  <c r="BE127"/>
  <c r="E108"/>
  <c r="BE123"/>
  <c r="BE131"/>
  <c r="J114"/>
  <c r="BE125"/>
  <c r="BE133"/>
  <c i="1" r="BD95"/>
  <c i="4" r="J34"/>
  <c i="1" r="AW97"/>
  <c i="2" r="F35"/>
  <c i="3" r="F34"/>
  <c i="1" r="BA96"/>
  <c i="3" r="J34"/>
  <c i="1" r="AW96"/>
  <c i="3" r="F37"/>
  <c i="1" r="BD96"/>
  <c i="4" r="F36"/>
  <c i="1" r="BC97"/>
  <c i="5" r="J34"/>
  <c i="1" r="AW98"/>
  <c i="4" r="F34"/>
  <c i="1" r="BA97"/>
  <c i="5" r="F34"/>
  <c i="1" r="BA98"/>
  <c i="3" r="F35"/>
  <c i="1" r="BB96"/>
  <c i="5" r="F36"/>
  <c i="1" r="BC98"/>
  <c i="5" r="F37"/>
  <c i="1" r="BD98"/>
  <c i="5" r="F35"/>
  <c i="1" r="BB98"/>
  <c i="3" r="F36"/>
  <c i="1" r="BC96"/>
  <c i="4" r="F37"/>
  <c i="1" r="BD97"/>
  <c i="4" r="F35"/>
  <c i="1" r="BB97"/>
  <c i="5" l="1" r="T123"/>
  <c i="3" r="BK124"/>
  <c r="BK123"/>
  <c r="J123"/>
  <c i="5" r="R124"/>
  <c r="R123"/>
  <c i="3" r="P124"/>
  <c r="P123"/>
  <c i="1" r="AU96"/>
  <c i="3" r="T124"/>
  <c r="T123"/>
  <c i="1" r="BB95"/>
  <c i="5" r="J125"/>
  <c r="J98"/>
  <c r="BK151"/>
  <c r="J151"/>
  <c r="J102"/>
  <c i="4" r="J120"/>
  <c r="J97"/>
  <c i="2" r="J119"/>
  <c r="J97"/>
  <c i="3" r="J33"/>
  <c i="1" r="AV96"/>
  <c r="AT96"/>
  <c i="3" r="J30"/>
  <c i="1" r="AG96"/>
  <c i="4" r="J30"/>
  <c i="1" r="AG97"/>
  <c r="BC94"/>
  <c r="AY94"/>
  <c r="AU94"/>
  <c i="2" r="J30"/>
  <c i="1" r="AG95"/>
  <c i="4" r="J33"/>
  <c i="1" r="AV97"/>
  <c r="AT97"/>
  <c i="2" r="F33"/>
  <c i="1" r="AZ95"/>
  <c r="BB94"/>
  <c r="W31"/>
  <c i="2" r="J33"/>
  <c i="1" r="AV95"/>
  <c r="AT95"/>
  <c r="BD94"/>
  <c r="W33"/>
  <c i="3" r="F33"/>
  <c i="1" r="AZ96"/>
  <c i="4" r="F33"/>
  <c i="1" r="AZ97"/>
  <c i="5" r="J33"/>
  <c i="1" r="AV98"/>
  <c r="AT98"/>
  <c i="5" r="F33"/>
  <c i="1" r="AZ98"/>
  <c r="BA94"/>
  <c r="AW94"/>
  <c r="AK30"/>
  <c i="5" l="1" r="BK123"/>
  <c r="J123"/>
  <c i="3" r="J124"/>
  <c r="J97"/>
  <c r="J96"/>
  <c i="1" r="AN97"/>
  <c i="4" r="J39"/>
  <c i="1" r="AN95"/>
  <c i="3" r="J39"/>
  <c i="2" r="J39"/>
  <c i="1" r="AN96"/>
  <c i="5" r="J30"/>
  <c i="1" r="AG98"/>
  <c r="AZ94"/>
  <c r="AV94"/>
  <c r="AK29"/>
  <c r="AX94"/>
  <c r="W32"/>
  <c r="W30"/>
  <c i="5" l="1" r="J39"/>
  <c r="J96"/>
  <c i="1" r="AG94"/>
  <c r="AK26"/>
  <c r="AN98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<sst xmlns="http://schemas.openxmlformats.org/spreadsheetml/2006/main">
  <si>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</si>
  <si>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</si>
  <si>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</si>
  <si>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</si>
  <si>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</si>
  <si>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{0ef08eb0-7e4e-4a57-b554-4c0720aa9da0}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</si>
  <si>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</si>
  <si>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</si>
  <si>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</si>
  <si>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</si>
  <si>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</si>
  <si>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</si>
  <si>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</si>
  <si>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</si>
  <si>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</si>
  <si>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</si>
  <si>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</si>
  <si>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z Anthroposu do Nového Lískovce</t>
  </si>
  <si>
    <t>KSO:</t>
  </si>
  <si>
    <t>CC-CZ:</t>
  </si>
  <si>
    <t>Místo:</t>
  </si>
  <si>
    <t>Ul. Pisárecká</t>
  </si>
  <si>
    <t>Datum:</t>
  </si>
  <si>
    <t>5. 1. 2025</t>
  </si>
  <si>
    <t>Zadavatel:</t>
  </si>
  <si>
    <t>IČ:</t>
  </si>
  <si>
    <t>Statutární město Brno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</si>
  <si>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</si>
  <si>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</si>
  <si>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</si>
  <si>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</si>
  <si>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</si>
  <si>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</si>
  <si>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</si>
  <si>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Tomáš Ruth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</si>
  <si>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</si>
  <si>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</si>
  <si>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</si>
  <si>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</si>
  <si>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</si>
  <si>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</si>
  <si>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</si>
  <si>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</si>
  <si>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</si>
  <si>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</si>
  <si>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</si>
  <si>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</si>
  <si>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</si>
  <si>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</si>
  <si>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</si>
  <si>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</si>
  <si>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</si>
  <si>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</si>
  <si>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</si>
  <si>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</si>
  <si>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</si>
  <si>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</si>
  <si>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</si>
  <si>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</si>
  <si>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</si>
  <si>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</si>
  <si>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</si>
  <si>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</si>
  <si>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</si>
  <si>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</si>
  <si>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</si>
  <si>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</si>
  <si>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</si>
  <si>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</si>
  <si>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</si>
  <si>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</si>
  <si>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</si>
  <si>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</si>
  <si>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</si>
  <si>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</si>
  <si>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</si>
  <si>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</si>
  <si>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</si>
  <si>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</si>
  <si>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</si>
  <si>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</si>
  <si>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</si>
  <si>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</si>
  <si>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STA</t>
  </si>
  <si>
    <t>1</t>
  </si>
  <si>
    <t>{ba405e03-cee1-44f5-bf2d-844722329cc3}</t>
  </si>
  <si>
    <t>2</t>
  </si>
  <si>
    <t>SO 101-102.1</t>
  </si>
  <si>
    <t>Chodník</t>
  </si>
  <si>
    <t>{e67e8d9c-0181-49a8-b9e7-e998b0c2a4fa}</t>
  </si>
  <si>
    <t>SO 101-102.2</t>
  </si>
  <si>
    <t>Výměna zemního vedení VO</t>
  </si>
  <si>
    <t>{bce7c015-b484-403c-999d-bb2aa33b430e}</t>
  </si>
  <si>
    <t>SO 101-102.3</t>
  </si>
  <si>
    <t>Zábradlí</t>
  </si>
  <si>
    <t>{15df7353-895a-48ec-a726-0a1b67d41649}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</si>
  <si>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</si>
  <si>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</si>
  <si>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</si>
  <si>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</si>
  <si>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</si>
  <si>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</si>
  <si>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</si>
  <si>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</si>
  <si>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    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</si>
  <si>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</si>
  <si>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</si>
  <si>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</si>
  <si>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</si>
  <si>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</si>
  <si>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</si>
  <si>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</si>
  <si>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</si>
  <si>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</si>
  <si>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</si>
  <si>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</si>
  <si>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</si>
  <si>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</si>
  <si>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</si>
  <si>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ROZPOCET</t>
  </si>
  <si>
    <t>K</t>
  </si>
  <si>
    <t>012103000R</t>
  </si>
  <si>
    <t>Geodetické práce před výstavbou - vytyčení stavby</t>
  </si>
  <si>
    <t>Soub</t>
  </si>
  <si>
    <t>1024</t>
  </si>
  <si>
    <t>1465491534</t>
  </si>
  <si>
    <t>012103000R2</t>
  </si>
  <si>
    <t>Geodetické práce před výstavbou - vytyčení inženýrských sítí</t>
  </si>
  <si>
    <t>-1541684475</t>
  </si>
  <si>
    <t>3</t>
  </si>
  <si>
    <t>012203000</t>
  </si>
  <si>
    <t>Geodetické práce při provádění stavby</t>
  </si>
  <si>
    <t>CS ÚRS 2024 02</t>
  </si>
  <si>
    <t>1902206569</t>
  </si>
  <si>
    <t>4</t>
  </si>
  <si>
    <t>012303000</t>
  </si>
  <si>
    <t>Geodetické práce po výstavbě</t>
  </si>
  <si>
    <t>1072242189</t>
  </si>
  <si>
    <t>013254000</t>
  </si>
  <si>
    <t>Dokumentace skutečného provedení stavby</t>
  </si>
  <si>
    <t>-1594744102</t>
  </si>
  <si>
    <t>6</t>
  </si>
  <si>
    <t>043002000R</t>
  </si>
  <si>
    <t>Zkoušky a ostatní měření</t>
  </si>
  <si>
    <t>1600703418</t>
  </si>
  <si>
    <t>7</t>
  </si>
  <si>
    <t>072002000R</t>
  </si>
  <si>
    <t>Dočasná dopravní opatření</t>
  </si>
  <si>
    <t>194529748</t>
  </si>
  <si>
    <t>8</t>
  </si>
  <si>
    <t>R1</t>
  </si>
  <si>
    <t>Fotodokumentace stavby</t>
  </si>
  <si>
    <t>1582082002</t>
  </si>
  <si>
    <t>9</t>
  </si>
  <si>
    <t>030001000</t>
  </si>
  <si>
    <t>Zařízení staveniště</t>
  </si>
  <si>
    <t>-194932471</t>
  </si>
  <si>
    <t>10</t>
  </si>
  <si>
    <t>051002000</t>
  </si>
  <si>
    <t>Pojistné</t>
  </si>
  <si>
    <t>1813257253</t>
  </si>
  <si>
    <t>11</t>
  </si>
  <si>
    <t>094002000R</t>
  </si>
  <si>
    <t>Propagace</t>
  </si>
  <si>
    <t>449693623</t>
  </si>
  <si>
    <t>031002000R</t>
  </si>
  <si>
    <t>Předání a převzetí staveniště</t>
  </si>
  <si>
    <t>-1496546638</t>
  </si>
  <si>
    <t>13</t>
  </si>
  <si>
    <t>034002000R</t>
  </si>
  <si>
    <t xml:space="preserve">Bezpečnostní a hygienická opatření na staveništi </t>
  </si>
  <si>
    <t>-1285345962</t>
  </si>
  <si>
    <t>14</t>
  </si>
  <si>
    <t>045303000</t>
  </si>
  <si>
    <t>Koordinační činnost</t>
  </si>
  <si>
    <t>-1653343564</t>
  </si>
  <si>
    <t>SO 101-102.1 - Chodník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</si>
  <si>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</si>
  <si>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</si>
  <si>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</si>
  <si>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</si>
  <si>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</si>
  <si>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</si>
  <si>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</si>
  <si>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</si>
  <si>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</si>
  <si>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</si>
  <si>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111251201</t>
  </si>
  <si>
    <t>Odstranění křovin a stromů průměru kmene do 100 mm i s kořeny sklonu terénu přes 1:5 z celkové plochy do 100 m2 strojně</t>
  </si>
  <si>
    <t>m2</t>
  </si>
  <si>
    <t>-670601141</t>
  </si>
  <si>
    <t>VV</t>
  </si>
  <si>
    <t>Odstranění náletových křovin</t>
  </si>
  <si>
    <t>přesná plocha dle aktuálního stavu zeleně</t>
  </si>
  <si>
    <t>100</t>
  </si>
  <si>
    <t>112155311</t>
  </si>
  <si>
    <t>Štěpkování keřového porostu středně hustého s naložením</t>
  </si>
  <si>
    <t>-404093515</t>
  </si>
  <si>
    <t>Bude užito na sadové úpravy v okolí</t>
  </si>
  <si>
    <t>919735112</t>
  </si>
  <si>
    <t>Řezání stávajícího živičného krytu hl do 100 mm</t>
  </si>
  <si>
    <t>m</t>
  </si>
  <si>
    <t>478280079</t>
  </si>
  <si>
    <t>Plánografickým odměřením z výkresu D.101-102.02-04. Situace 1.-3. část</t>
  </si>
  <si>
    <t>sjezd</t>
  </si>
  <si>
    <t>113154518</t>
  </si>
  <si>
    <t>Frézování živičného krytu tl 100 mm pruh š do 0,5 m pl do 500 m2</t>
  </si>
  <si>
    <t>666164703</t>
  </si>
  <si>
    <t>přefrézování sjezd</t>
  </si>
  <si>
    <t>56</t>
  </si>
  <si>
    <t>113154511</t>
  </si>
  <si>
    <t>Frézování živičného krytu tl do 30 mm pruh š do 0,5 m pl do 500 m2</t>
  </si>
  <si>
    <t>-971282067</t>
  </si>
  <si>
    <t>chodník v místě mostu</t>
  </si>
  <si>
    <t>70</t>
  </si>
  <si>
    <t>113202111</t>
  </si>
  <si>
    <t>Vytrhání obrub krajníků obrubníků stojatých</t>
  </si>
  <si>
    <t>-1029560203</t>
  </si>
  <si>
    <t>silniční</t>
  </si>
  <si>
    <t>749</t>
  </si>
  <si>
    <t>chodníkový</t>
  </si>
  <si>
    <t>Součet</t>
  </si>
  <si>
    <t>55</t>
  </si>
  <si>
    <t>113201112</t>
  </si>
  <si>
    <t>Vytrhání obrub silničních ležatých</t>
  </si>
  <si>
    <t>1096359674</t>
  </si>
  <si>
    <t>Kamenný obrubník v místě mostu</t>
  </si>
  <si>
    <t>bude užito zpět na stavbě</t>
  </si>
  <si>
    <t>57</t>
  </si>
  <si>
    <t>113203111</t>
  </si>
  <si>
    <t>Vytrhání obrub z dlažebních kostek</t>
  </si>
  <si>
    <t>-1312351407</t>
  </si>
  <si>
    <t>řadek podél obrub</t>
  </si>
  <si>
    <t>770</t>
  </si>
  <si>
    <t>113106134</t>
  </si>
  <si>
    <t>Rozebrání dlažeb ze zámkových dlaždic komunikací pro pěší strojně pl do 50 m2</t>
  </si>
  <si>
    <t>-640266456</t>
  </si>
  <si>
    <t>předláždění v místě napojení chodníku</t>
  </si>
  <si>
    <t>66</t>
  </si>
  <si>
    <t>113106132</t>
  </si>
  <si>
    <t>Rozebrání dlažeb z betonových nebo kamenných dlaždic komunikací pro pěší strojně pl do 50 m2</t>
  </si>
  <si>
    <t>1368494951</t>
  </si>
  <si>
    <t>122252204</t>
  </si>
  <si>
    <t>Odkopávky a prokopávky nezapažené pro silnice a dálnice v hornině třídy těžitelnosti I objem do 500 m3 strojně</t>
  </si>
  <si>
    <t>m3</t>
  </si>
  <si>
    <t>-1235833313</t>
  </si>
  <si>
    <t>chodník</t>
  </si>
  <si>
    <t>1120*0,3</t>
  </si>
  <si>
    <t>132251103</t>
  </si>
  <si>
    <t>Hloubení rýh nezapažených š do 800 mm v hornině třídy těžitelnosti I skupiny 3 objem do 100 m3 strojně</t>
  </si>
  <si>
    <t>1672602938</t>
  </si>
  <si>
    <t>palisáda</t>
  </si>
  <si>
    <t>0,6*0,36*(150+10)</t>
  </si>
  <si>
    <t>171151103</t>
  </si>
  <si>
    <t>Uložení sypaniny z hornin soudržných do násypů zhutněných strojně</t>
  </si>
  <si>
    <t>-909859611</t>
  </si>
  <si>
    <t>zarovnání svahů</t>
  </si>
  <si>
    <t>bude užito vytěžené zeminy</t>
  </si>
  <si>
    <t>0,8*(150+10)</t>
  </si>
  <si>
    <t>68</t>
  </si>
  <si>
    <t>171151101</t>
  </si>
  <si>
    <t>Hutnění boků násypů pro jakýkoliv sklon a míru zhutnění svahu</t>
  </si>
  <si>
    <t>-846274145</t>
  </si>
  <si>
    <t>160*2,75</t>
  </si>
  <si>
    <t>162751117</t>
  </si>
  <si>
    <t>Vodorovné přemístění do 10000 m výkopku/sypaniny z horniny třídy těžitelnosti I, skupiny 1 až 3</t>
  </si>
  <si>
    <t>-2113425702</t>
  </si>
  <si>
    <t>336+34,56-128</t>
  </si>
  <si>
    <t>171201231</t>
  </si>
  <si>
    <t>Poplatek za uložení zeminy a kamení na recyklační skládce (skládkovné) kód odpadu 17 05 04</t>
  </si>
  <si>
    <t>t</t>
  </si>
  <si>
    <t>-1752008734</t>
  </si>
  <si>
    <t>242,56*1,8</t>
  </si>
  <si>
    <t>181152302</t>
  </si>
  <si>
    <t>Úprava pláně pro silnice a dálnice v zářezech se zhutněním</t>
  </si>
  <si>
    <t>-1939226294</t>
  </si>
  <si>
    <t>1120</t>
  </si>
  <si>
    <t>15</t>
  </si>
  <si>
    <t>181151311</t>
  </si>
  <si>
    <t>Plošná úprava terénu přes 500 m2 zemina skupiny 1 až 4 nerovnosti přes 50 do 100 mm v rovinně a svahu do 1:5</t>
  </si>
  <si>
    <t>683364939</t>
  </si>
  <si>
    <t>zeleň</t>
  </si>
  <si>
    <t>500</t>
  </si>
  <si>
    <t>16</t>
  </si>
  <si>
    <t>181111113</t>
  </si>
  <si>
    <t>Plošná úprava terénu do 500 m2 zemina skupiny 1 až 4 nerovnosti přes 50 do 100 mm ve svahu přes 1:2 do 1:1</t>
  </si>
  <si>
    <t>332013786</t>
  </si>
  <si>
    <t>300</t>
  </si>
  <si>
    <t>17</t>
  </si>
  <si>
    <t>181351113</t>
  </si>
  <si>
    <t>Rozprostření ornice tl vrstvy do 200 mm pl přes 500 m2 v rovině nebo ve svahu do 1:5 strojně</t>
  </si>
  <si>
    <t>1766415524</t>
  </si>
  <si>
    <t>18</t>
  </si>
  <si>
    <t>182351123</t>
  </si>
  <si>
    <t>Rozprostření ornice pl přes 100 do 500 m2 ve svahu přes 1:5 tl vrstvy do 200 mm strojně</t>
  </si>
  <si>
    <t>-923973430</t>
  </si>
  <si>
    <t>19</t>
  </si>
  <si>
    <t>M</t>
  </si>
  <si>
    <t>10364101</t>
  </si>
  <si>
    <t>zemina pro terénní úpravy - ornice</t>
  </si>
  <si>
    <t>-1263534818</t>
  </si>
  <si>
    <t>včetně dovozu</t>
  </si>
  <si>
    <t>800*0,1*1,6</t>
  </si>
  <si>
    <t>20</t>
  </si>
  <si>
    <t>181411131</t>
  </si>
  <si>
    <t>Založení parkového trávníku výsevem plochy do 1000 m2 v rovině a ve svahu do 1:5</t>
  </si>
  <si>
    <t>1924606947</t>
  </si>
  <si>
    <t>181411133</t>
  </si>
  <si>
    <t>Založení parkového trávníku výsevem pl do 1000 m2 ve svahu přes 1:2 do 1:1</t>
  </si>
  <si>
    <t>275221858</t>
  </si>
  <si>
    <t>22</t>
  </si>
  <si>
    <t>00572410</t>
  </si>
  <si>
    <t>osivo směs travní parková</t>
  </si>
  <si>
    <t>kg</t>
  </si>
  <si>
    <t>1826930006</t>
  </si>
  <si>
    <t>800*0,025</t>
  </si>
  <si>
    <t>23</t>
  </si>
  <si>
    <t>185803111</t>
  </si>
  <si>
    <t>Ošetření trávníku shrabáním v rovině a svahu do 1:5</t>
  </si>
  <si>
    <t>-1707795557</t>
  </si>
  <si>
    <t>24</t>
  </si>
  <si>
    <t>185803113</t>
  </si>
  <si>
    <t>Ošetření trávníku shrabáním ve svahu přes 1:2 do 1:1</t>
  </si>
  <si>
    <t>502331896</t>
  </si>
  <si>
    <t>25</t>
  </si>
  <si>
    <t>979071021</t>
  </si>
  <si>
    <t>Očištění dlažebních kostek drobných s původním spárováním kamenivem těženým při překopech inženýrských sítí</t>
  </si>
  <si>
    <t>1768288338</t>
  </si>
  <si>
    <t xml:space="preserve">Bude užito zpětně na stavbě </t>
  </si>
  <si>
    <t>77</t>
  </si>
  <si>
    <t>58</t>
  </si>
  <si>
    <t>979024443</t>
  </si>
  <si>
    <t>Očištění vybouraných obrubníků a krajníků silničních</t>
  </si>
  <si>
    <t>-212890343</t>
  </si>
  <si>
    <t>Kamený obrubník v místě mostu</t>
  </si>
  <si>
    <t>Bude užito zpětně na stavbě</t>
  </si>
  <si>
    <t>Komunikace pozemní</t>
  </si>
  <si>
    <t>26</t>
  </si>
  <si>
    <t>577134111</t>
  </si>
  <si>
    <t>Asfaltový beton vrstva obrusná ACO 11 (ABS) tř. I tl 40 mm š do 3 m z nemodifikovaného asfaltu</t>
  </si>
  <si>
    <t>-1706267544</t>
  </si>
  <si>
    <t>přefrézování</t>
  </si>
  <si>
    <t>27</t>
  </si>
  <si>
    <t>573231108</t>
  </si>
  <si>
    <t>Postřik živičný spojovací ze silniční emulze v množství 0,50 kg/m2</t>
  </si>
  <si>
    <t>1881507760</t>
  </si>
  <si>
    <t>28</t>
  </si>
  <si>
    <t>565145111</t>
  </si>
  <si>
    <t>Asfaltový beton vrstva podkladní ACP 16 (obalované kamenivo OKS) tl 60 mm š do 3 m</t>
  </si>
  <si>
    <t>1134682990</t>
  </si>
  <si>
    <t>29</t>
  </si>
  <si>
    <t>573111113</t>
  </si>
  <si>
    <t>Postřik živičný infiltrační s posypem z asfaltu množství 1,5 kg/m2</t>
  </si>
  <si>
    <t>-1100481443</t>
  </si>
  <si>
    <t>30</t>
  </si>
  <si>
    <t>919112213</t>
  </si>
  <si>
    <t>Řezání spár pro vytvoření komůrky š 10 mm hl 25 mm pro těsnící zálivku v živičném krytu</t>
  </si>
  <si>
    <t>-584931572</t>
  </si>
  <si>
    <t>Sjezd</t>
  </si>
  <si>
    <t>31</t>
  </si>
  <si>
    <t>919122112</t>
  </si>
  <si>
    <t>Těsnění spár zálivkou za tepla pro komůrky š 10 mm hl 25 mm s těsnicím profilem</t>
  </si>
  <si>
    <t>-278564547</t>
  </si>
  <si>
    <t>67</t>
  </si>
  <si>
    <t>578132113</t>
  </si>
  <si>
    <t>Litý asfalt MA 8 (LAJ) tl 30 mm š do 3 m z nemodifikovaného asfaltu</t>
  </si>
  <si>
    <t>983322998</t>
  </si>
  <si>
    <t>Oprava povrchu mostu</t>
  </si>
  <si>
    <t>32</t>
  </si>
  <si>
    <t>596211113</t>
  </si>
  <si>
    <t>Kladení zámkové dlažby komunikací pro pěší tl 60 mm skupiny A pl přes 300 m2</t>
  </si>
  <si>
    <t>-1555374106</t>
  </si>
  <si>
    <t>33</t>
  </si>
  <si>
    <t>59245018</t>
  </si>
  <si>
    <t>dlažba tvar obdélník betonová 200x100x60mm přírodní</t>
  </si>
  <si>
    <t>527692623</t>
  </si>
  <si>
    <t>843</t>
  </si>
  <si>
    <t>34</t>
  </si>
  <si>
    <t>59245006</t>
  </si>
  <si>
    <t>dlažba tvar obdélník betonová pro nevidomé 200x100x60mm barevná</t>
  </si>
  <si>
    <t>811123255</t>
  </si>
  <si>
    <t>červená</t>
  </si>
  <si>
    <t>54</t>
  </si>
  <si>
    <t>59246084</t>
  </si>
  <si>
    <t>dlažba pro nevidomé betonová 200x200mm tl 60mm přírodní</t>
  </si>
  <si>
    <t>-291871095</t>
  </si>
  <si>
    <t>vodící linie přírodní</t>
  </si>
  <si>
    <t>275</t>
  </si>
  <si>
    <t>35</t>
  </si>
  <si>
    <t>564861111</t>
  </si>
  <si>
    <t>Podklad ze štěrkodrtě ŠD plochy přes 100 m2 tl 200 mm</t>
  </si>
  <si>
    <t>1951530082</t>
  </si>
  <si>
    <t>36</t>
  </si>
  <si>
    <t>596991111</t>
  </si>
  <si>
    <t>Řezání betonové, kameninové a kamenné dlažby do oblouku tl do 60 mm</t>
  </si>
  <si>
    <t>1297921242</t>
  </si>
  <si>
    <t>37</t>
  </si>
  <si>
    <t>591241111</t>
  </si>
  <si>
    <t>Kladení dlažby z kostek drobných z kamene na MC tl 50 mm</t>
  </si>
  <si>
    <t>1195607546</t>
  </si>
  <si>
    <t>bude užito očištěných kostek</t>
  </si>
  <si>
    <t>770*0,1</t>
  </si>
  <si>
    <t>38</t>
  </si>
  <si>
    <t>58381014.1</t>
  </si>
  <si>
    <t>kostka řezanoštípaná dlažební žula 10x10x8cm</t>
  </si>
  <si>
    <t>-762151613</t>
  </si>
  <si>
    <t>Náhrada poškozených kostek 20%</t>
  </si>
  <si>
    <t>77*0,2</t>
  </si>
  <si>
    <t>69</t>
  </si>
  <si>
    <t>916241113</t>
  </si>
  <si>
    <t>Osazení obrubníku kamenného ležatého s boční opěrou do lože z betonu prostého</t>
  </si>
  <si>
    <t>-596704978</t>
  </si>
  <si>
    <t>v místě mostu, bude užito očištěných obrub</t>
  </si>
  <si>
    <t>58380003R</t>
  </si>
  <si>
    <t>obrubník kamenný žulový přímý 1000x250x250mm</t>
  </si>
  <si>
    <t>1705960819</t>
  </si>
  <si>
    <t>výměna 30%</t>
  </si>
  <si>
    <t>6*1,02 'Přepočtené koeficientem množství</t>
  </si>
  <si>
    <t>39</t>
  </si>
  <si>
    <t>916131213</t>
  </si>
  <si>
    <t>Osazení silničního obrubníku betonového stojatého s boční opěrou do lože z betonu prostého</t>
  </si>
  <si>
    <t>-2057434857</t>
  </si>
  <si>
    <t>751</t>
  </si>
  <si>
    <t>40</t>
  </si>
  <si>
    <t>59217031</t>
  </si>
  <si>
    <t>obrubník betonový silniční 1000x150x250mm</t>
  </si>
  <si>
    <t>963030706</t>
  </si>
  <si>
    <t>749*1,02 'Přepočtené koeficientem množství</t>
  </si>
  <si>
    <t>41</t>
  </si>
  <si>
    <t>59217030</t>
  </si>
  <si>
    <t>obrubník betonový silniční přechodový 1000x150x150-250mm</t>
  </si>
  <si>
    <t>1583789129</t>
  </si>
  <si>
    <t>L</t>
  </si>
  <si>
    <t>P</t>
  </si>
  <si>
    <t>2*1,02 'Přepočtené koeficientem množství</t>
  </si>
  <si>
    <t>42</t>
  </si>
  <si>
    <t>916231213</t>
  </si>
  <si>
    <t>Osazení chodníkového obrubníku betonového stojatého s boční opěrou do lože z betonu prostého</t>
  </si>
  <si>
    <t>904324711</t>
  </si>
  <si>
    <t>590</t>
  </si>
  <si>
    <t>43</t>
  </si>
  <si>
    <t>59217017</t>
  </si>
  <si>
    <t>obrubník betonový chodníkový 1000x100x250mm</t>
  </si>
  <si>
    <t>1709376173</t>
  </si>
  <si>
    <t>590*1,02 'Přepočtené koeficientem množství</t>
  </si>
  <si>
    <t>44</t>
  </si>
  <si>
    <t>339921132</t>
  </si>
  <si>
    <t>Osazování betonových palisád do betonového základu v řadě výšky prvku přes 0,5 do 1 m</t>
  </si>
  <si>
    <t>577056118</t>
  </si>
  <si>
    <t>Plánografickým odměřením z výkresu D.101.02-04. Situace 1.-3. část</t>
  </si>
  <si>
    <t>150</t>
  </si>
  <si>
    <t>rezerva</t>
  </si>
  <si>
    <t>45</t>
  </si>
  <si>
    <t>59229007</t>
  </si>
  <si>
    <t>palisáda hranatá betonová 160x160mm v 600mm přírodní</t>
  </si>
  <si>
    <t>kus</t>
  </si>
  <si>
    <t>839517439</t>
  </si>
  <si>
    <t>160*6,25</t>
  </si>
  <si>
    <t>1000*1,02 'Přepočtené koeficientem množství</t>
  </si>
  <si>
    <t>Trubní vedení</t>
  </si>
  <si>
    <t>71</t>
  </si>
  <si>
    <t>899132212</t>
  </si>
  <si>
    <t>Výměna (výšková úprava) poklopu vodovodního samonivelačního nebo pevného šoupátkového</t>
  </si>
  <si>
    <t>-546358976</t>
  </si>
  <si>
    <t>Z výkresu D.101-102.02-04. Situace 1.-3. část</t>
  </si>
  <si>
    <t>72</t>
  </si>
  <si>
    <t>55241104</t>
  </si>
  <si>
    <t>poklop šoupátkový litinový bez ventilace tř D400 v samonivelačním rámu</t>
  </si>
  <si>
    <t>-868183265</t>
  </si>
  <si>
    <t>73</t>
  </si>
  <si>
    <t>899132213</t>
  </si>
  <si>
    <t>Výměna (výšková úprava) poklopu vodovodního samonivelačního nebo pevného hydrantového</t>
  </si>
  <si>
    <t>1814374744</t>
  </si>
  <si>
    <t>74</t>
  </si>
  <si>
    <t>55241105</t>
  </si>
  <si>
    <t>poklop hydrantový litinový bez ventilace tř D400 v samonivelačním rámu</t>
  </si>
  <si>
    <t>-94305469</t>
  </si>
  <si>
    <t>62</t>
  </si>
  <si>
    <t>Čištění uliční vpusti</t>
  </si>
  <si>
    <t>1728408725</t>
  </si>
  <si>
    <t>Ostatní konstrukce a práce, bourání</t>
  </si>
  <si>
    <t>48</t>
  </si>
  <si>
    <t>915321115</t>
  </si>
  <si>
    <t>Předformátované vodorovné dopravní značení vodící pás pro slabozraké</t>
  </si>
  <si>
    <t>1100897542</t>
  </si>
  <si>
    <t>vodící pruhy</t>
  </si>
  <si>
    <t>15+12</t>
  </si>
  <si>
    <t>63</t>
  </si>
  <si>
    <t>966006211</t>
  </si>
  <si>
    <t>Odstranění svislých dopravních značek ze sloupů, sloupků nebo konzol</t>
  </si>
  <si>
    <t>CS ÚRS 2024 01</t>
  </si>
  <si>
    <t>-1801174191</t>
  </si>
  <si>
    <t>označen mostu - posun</t>
  </si>
  <si>
    <t>64</t>
  </si>
  <si>
    <t>914511112</t>
  </si>
  <si>
    <t>Montáž sloupku dopravních značek délky do 3,5 m s betonovým základem a patkou</t>
  </si>
  <si>
    <t>615516067</t>
  </si>
  <si>
    <t>65</t>
  </si>
  <si>
    <t>40445240</t>
  </si>
  <si>
    <t>patka pro sloupek Al D 60mm</t>
  </si>
  <si>
    <t>-511991991</t>
  </si>
  <si>
    <t>997</t>
  </si>
  <si>
    <t>Přesun sutě</t>
  </si>
  <si>
    <t>60</t>
  </si>
  <si>
    <t>997221571</t>
  </si>
  <si>
    <t>Vodorovná doprava vybouraných hmot do 1 km</t>
  </si>
  <si>
    <t>-2055287141</t>
  </si>
  <si>
    <t xml:space="preserve">Přeprava očištěných kostek a obrub </t>
  </si>
  <si>
    <t>na meziskládku</t>
  </si>
  <si>
    <t>na stavbu</t>
  </si>
  <si>
    <t>61</t>
  </si>
  <si>
    <t>997221612</t>
  </si>
  <si>
    <t>Nakládání vybouraných hmot na dopravní prostředky pro vodorovnou dopravu</t>
  </si>
  <si>
    <t>-1334306378</t>
  </si>
  <si>
    <t xml:space="preserve">Z meziskládky </t>
  </si>
  <si>
    <t>49</t>
  </si>
  <si>
    <t>997221551</t>
  </si>
  <si>
    <t>Vodorovná doprava suti ze sypkých materiálů do 1 km</t>
  </si>
  <si>
    <t>-375228638</t>
  </si>
  <si>
    <t>222</t>
  </si>
  <si>
    <t>50</t>
  </si>
  <si>
    <t>997221559</t>
  </si>
  <si>
    <t>Příplatek ZKD 1 km u vodorovné dopravy suti ze sypkých materiálů</t>
  </si>
  <si>
    <t>-1384524706</t>
  </si>
  <si>
    <t>222*19</t>
  </si>
  <si>
    <t>51</t>
  </si>
  <si>
    <t>997221861</t>
  </si>
  <si>
    <t>Poplatek za uložení stavebního odpadu na recyklační skládce (skládkovné) z prostého betonu pod kódem 17 01 01</t>
  </si>
  <si>
    <t>27098420</t>
  </si>
  <si>
    <t>216</t>
  </si>
  <si>
    <t>52</t>
  </si>
  <si>
    <t>997221875</t>
  </si>
  <si>
    <t>Poplatek za uložení stavebního odpadu na recyklační skládce (skládkovné) asfaltového bez obsahu dehtu zatříděného do Katalogu odpadů pod kódem 17 03 02</t>
  </si>
  <si>
    <t>-1639706513</t>
  </si>
  <si>
    <t>998</t>
  </si>
  <si>
    <t>Přesun hmot</t>
  </si>
  <si>
    <t>53</t>
  </si>
  <si>
    <t>998223011</t>
  </si>
  <si>
    <t>Přesun hmot pro pozemní komunikace s krytem dlážděným</t>
  </si>
  <si>
    <t>425612893</t>
  </si>
  <si>
    <t>SO 101-102.2 - Výměna zemního vedení VO</t>
  </si>
  <si>
    <t>M - Práce a dodávky M</t>
  </si>
  <si>
    <t xml:space="preserve">    21-M - Elektromontáže</t>
  </si>
  <si>
    <t xml:space="preserve">    46-M - Zemní práce při extr.mont.pracích</t>
  </si>
  <si>
    <t>Práce a dodávky M</t>
  </si>
  <si>
    <t>21-M</t>
  </si>
  <si>
    <t>Elektromontáže</t>
  </si>
  <si>
    <t>218040501</t>
  </si>
  <si>
    <t>Demontáž vodičů nn průměru do 70 mm2 bez průběžných vazů a spojek</t>
  </si>
  <si>
    <t>km</t>
  </si>
  <si>
    <t>983930052</t>
  </si>
  <si>
    <t>0,106</t>
  </si>
  <si>
    <t>210812035</t>
  </si>
  <si>
    <t>Montáž kabelu Cu plného nebo laněného do 1 kV žíly 4x16 mm2 (např. CYKY) bez ukončení uloženého volně nebo v liště</t>
  </si>
  <si>
    <t>-2075012896</t>
  </si>
  <si>
    <t>106</t>
  </si>
  <si>
    <t>34111080</t>
  </si>
  <si>
    <t>kabel instalační jádro Cu plné izolace PVC plášť PVC 450/750V (CYKY) 4x16mm2</t>
  </si>
  <si>
    <t>128</t>
  </si>
  <si>
    <t>80518688</t>
  </si>
  <si>
    <t>CYKY-J 4x16</t>
  </si>
  <si>
    <t>106*1,15 'Přepočtené koeficientem množství</t>
  </si>
  <si>
    <t>210102306</t>
  </si>
  <si>
    <t>Propojení kabelů silových celoplastových spojkou do 1 kV Raychem EPKJ 0235</t>
  </si>
  <si>
    <t>213596726</t>
  </si>
  <si>
    <t>35436170R</t>
  </si>
  <si>
    <t>spojka 1kV venkovní pro kabely s plastovou izolací, 4x10-16mm2</t>
  </si>
  <si>
    <t>-346038494</t>
  </si>
  <si>
    <t>210100003</t>
  </si>
  <si>
    <t>Ukončení vodičů v rozváděči nebo na přístroji včetně zapojení průřezu žíly do 16 mm2</t>
  </si>
  <si>
    <t>1794847996</t>
  </si>
  <si>
    <t>220060423</t>
  </si>
  <si>
    <t>Položení ochranné trubky do kabelového lože průměru 110 mm</t>
  </si>
  <si>
    <t>-80567799</t>
  </si>
  <si>
    <t>34571352</t>
  </si>
  <si>
    <t>trubka elektroinstalační ohebná dvouplášťová korugovaná (chránička) D 52/63mm, HDPE+LDPE</t>
  </si>
  <si>
    <t>855976035</t>
  </si>
  <si>
    <t>46-M</t>
  </si>
  <si>
    <t>Zemní práce při extr.mont.pracích</t>
  </si>
  <si>
    <t>460010022</t>
  </si>
  <si>
    <t>Vytyčení trasy vedení kabelového podzemního podél silnice</t>
  </si>
  <si>
    <t>-729786000</t>
  </si>
  <si>
    <t>460161182</t>
  </si>
  <si>
    <t>Hloubení kabelových rýh ručně š 35 cm hl 90 cm v hornině tř I skupiny 3</t>
  </si>
  <si>
    <t>-1937336758</t>
  </si>
  <si>
    <t>460241111</t>
  </si>
  <si>
    <t>Příplatek za ztížení vykopávky při elektromontážích v blízkosti podzemního vedení</t>
  </si>
  <si>
    <t>256131014</t>
  </si>
  <si>
    <t>106*0,35*0,5</t>
  </si>
  <si>
    <t>460661111</t>
  </si>
  <si>
    <t>Kabelové lože z písku pro kabely nn bez zakrytí š lože do 35 cm</t>
  </si>
  <si>
    <t>1480528216</t>
  </si>
  <si>
    <t>460671113</t>
  </si>
  <si>
    <t>Výstražná fólie pro krytí kabelů šířky 34 cm</t>
  </si>
  <si>
    <t>437694418</t>
  </si>
  <si>
    <t>69311310</t>
  </si>
  <si>
    <t>pás varovný plný PE š 330mm</t>
  </si>
  <si>
    <t>-252398993</t>
  </si>
  <si>
    <t>460431192</t>
  </si>
  <si>
    <t>Zásyp kabelových rýh ručně se zhutněním š 35 cm hl 90 cm z horniny tř I skupiny 3</t>
  </si>
  <si>
    <t>-725435192</t>
  </si>
  <si>
    <t>460541112</t>
  </si>
  <si>
    <t>Úprava pláně při elektromontážích strojně v hornině třídy těžitelnosti I skupiny 1 až 3 se zhutněním</t>
  </si>
  <si>
    <t>-1529413292</t>
  </si>
  <si>
    <t>106*0,5</t>
  </si>
  <si>
    <t>460341113</t>
  </si>
  <si>
    <t>Vodorovné přemístění horniny jakékoliv třídy dopravními prostředky při elektromontážích do 1000 m</t>
  </si>
  <si>
    <t>1018108593</t>
  </si>
  <si>
    <t>106*0,35*0,15</t>
  </si>
  <si>
    <t>460341121</t>
  </si>
  <si>
    <t>Příplatek k vodorovnému přemístění horniny dopravními prostředky při elektromontážích za každých dalších 1000 m</t>
  </si>
  <si>
    <t>1610418291</t>
  </si>
  <si>
    <t>5,565*19</t>
  </si>
  <si>
    <t>460361121</t>
  </si>
  <si>
    <t>Poplatek za uložení zeminy na recyklační skládce (skládkovné) kód odpadu 17 05 04</t>
  </si>
  <si>
    <t>-117181967</t>
  </si>
  <si>
    <t>5,565*1,8</t>
  </si>
  <si>
    <t>469981111</t>
  </si>
  <si>
    <t>Přesun hmot pro pomocné stavební práce při elektromotážích</t>
  </si>
  <si>
    <t>-328534141</t>
  </si>
  <si>
    <t>SO 101-102.3 - Zábradlí</t>
  </si>
  <si>
    <t xml:space="preserve">    2 - Zakládání</t>
  </si>
  <si>
    <t>PSV - Práce a dodávky PSV</t>
  </si>
  <si>
    <t xml:space="preserve">    767 - Konstrukce zámečnické</t>
  </si>
  <si>
    <t>131111332</t>
  </si>
  <si>
    <t>Vrtání jamek pro plotové sloupky D do 200 mm - ručně s motorovým vrtákem</t>
  </si>
  <si>
    <t>-1314546975</t>
  </si>
  <si>
    <t>63 patek hl. 0,7 m</t>
  </si>
  <si>
    <t>63*0,7</t>
  </si>
  <si>
    <t>162211311</t>
  </si>
  <si>
    <t>Vodorovné přemístění výkopku z horniny třídy těžitelnosti I, skupiny 1 až 3 stavebním kolečkem do 10 m</t>
  </si>
  <si>
    <t>1436441961</t>
  </si>
  <si>
    <t>0,08*0,08*3,14*44,1</t>
  </si>
  <si>
    <t>167111101</t>
  </si>
  <si>
    <t>Nakládání výkopku z hornin třídy těžitelnosti I, skupiny 1 až 3 ručně</t>
  </si>
  <si>
    <t>1212334403</t>
  </si>
  <si>
    <t>0,886</t>
  </si>
  <si>
    <t>-2101407022</t>
  </si>
  <si>
    <t>1458395408</t>
  </si>
  <si>
    <t>0,886*1,8</t>
  </si>
  <si>
    <t>Zakládání</t>
  </si>
  <si>
    <t>275313711</t>
  </si>
  <si>
    <t>Základové patky z betonu tř. C 20/25</t>
  </si>
  <si>
    <t>-525831183</t>
  </si>
  <si>
    <t>patka sloupku</t>
  </si>
  <si>
    <t>0,886*0,8</t>
  </si>
  <si>
    <t>28611166R</t>
  </si>
  <si>
    <t>trubka kanalizační bezhrdlová PVC DN 160x5000mm SN8</t>
  </si>
  <si>
    <t>1947275090</t>
  </si>
  <si>
    <t>výplň základu</t>
  </si>
  <si>
    <t>911111111</t>
  </si>
  <si>
    <t>Montáž zábradlí ocelového zabetonovaného</t>
  </si>
  <si>
    <t>369371423</t>
  </si>
  <si>
    <t>95,8+53,3</t>
  </si>
  <si>
    <t>998229111</t>
  </si>
  <si>
    <t>Přesun hmot ruční pro pozemní komunikace s krytem z kameniva, betonu,živice na vzdálenost do 50 m</t>
  </si>
  <si>
    <t>23840040</t>
  </si>
  <si>
    <t>PSV</t>
  </si>
  <si>
    <t>Práce a dodávky PSV</t>
  </si>
  <si>
    <t>767</t>
  </si>
  <si>
    <t>Konstrukce zámečnické</t>
  </si>
  <si>
    <t>767995114</t>
  </si>
  <si>
    <t>Montáž atypických zámečnických konstrukcí hmotnosti přes 20 do 50 kg</t>
  </si>
  <si>
    <t>-562458199</t>
  </si>
  <si>
    <t>1626</t>
  </si>
  <si>
    <t>14011020</t>
  </si>
  <si>
    <t>trubka ocelová bezešvá hladká jakost 11 353 44,5x3,2mm</t>
  </si>
  <si>
    <t>-52147821</t>
  </si>
  <si>
    <t xml:space="preserve">Sloupek </t>
  </si>
  <si>
    <t>100,3+5</t>
  </si>
  <si>
    <t>Madlo</t>
  </si>
  <si>
    <t>95+52,5+2,6</t>
  </si>
  <si>
    <t>14011018</t>
  </si>
  <si>
    <t>trubka ocelová bezešvá hladká jakost 11 353 38x2,6mm</t>
  </si>
  <si>
    <t>40697383</t>
  </si>
  <si>
    <t>Výplň vodorovná</t>
  </si>
  <si>
    <t>147,5</t>
  </si>
  <si>
    <t>Zarážka</t>
  </si>
  <si>
    <t>14011011</t>
  </si>
  <si>
    <t>trubka ocelová bezešvá hladká jakost 11 353 26,9x2,6mm</t>
  </si>
  <si>
    <t>-1352468876</t>
  </si>
  <si>
    <t>Příčel svislá</t>
  </si>
  <si>
    <t>29,5+21,24</t>
  </si>
  <si>
    <t>Spojovací materiál</t>
  </si>
  <si>
    <t>1555897443</t>
  </si>
  <si>
    <t>R2</t>
  </si>
  <si>
    <t>Žárové zinkování</t>
  </si>
  <si>
    <t>690649089</t>
  </si>
  <si>
    <t>998767101</t>
  </si>
  <si>
    <t>Přesun hmot tonážní pro zámečnické konstrukce v objektech v do 6 m</t>
  </si>
  <si>
    <t>1591182698</t>
  </si>
  <si>
    <t>1,626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</si>
</sst>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Chodník z Anthroposu do Nového Lískovce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Ul. Pisárecká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5. 1. 2025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Brno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Tomáš Ruth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'VRN - Vedlejší rozpočtové...'!J30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'VRN - Vedlejší rozpočtové...'!P118</f>
        <v>0</v>
      </c>
      <c r="AV95" s="128">
        <f>'VRN - Vedlejší rozpočtové...'!J33</f>
        <v>0</v>
      </c>
      <c r="AW95" s="128">
        <f>'VRN - Vedlejší rozpočtové...'!J34</f>
        <v>0</v>
      </c>
      <c r="AX95" s="128">
        <f>'VRN - Vedlejší rozpočtové...'!J35</f>
        <v>0</v>
      </c>
      <c r="AY95" s="128">
        <f>'VRN - Vedlejší rozpočtové...'!J36</f>
        <v>0</v>
      </c>
      <c r="AZ95" s="128">
        <f>'VRN - Vedlejší rozpočtové...'!F33</f>
        <v>0</v>
      </c>
      <c r="BA95" s="128">
        <f>'VRN - Vedlejší rozpočtové...'!F34</f>
        <v>0</v>
      </c>
      <c r="BB95" s="128">
        <f>'VRN - Vedlejší rozpočtové...'!F35</f>
        <v>0</v>
      </c>
      <c r="BC95" s="128">
        <f>'VRN - Vedlejší rozpočtové...'!F36</f>
        <v>0</v>
      </c>
      <c r="BD95" s="130">
        <f>'VRN - Vedlejší rozpočtové...'!F37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101-102.1 - Chodník'!J30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 101-102.1 - Chodník'!P123</f>
        <v>0</v>
      </c>
      <c r="AV96" s="128">
        <f>'SO 101-102.1 - Chodník'!J33</f>
        <v>0</v>
      </c>
      <c r="AW96" s="128">
        <f>'SO 101-102.1 - Chodník'!J34</f>
        <v>0</v>
      </c>
      <c r="AX96" s="128">
        <f>'SO 101-102.1 - Chodník'!J35</f>
        <v>0</v>
      </c>
      <c r="AY96" s="128">
        <f>'SO 101-102.1 - Chodník'!J36</f>
        <v>0</v>
      </c>
      <c r="AZ96" s="128">
        <f>'SO 101-102.1 - Chodník'!F33</f>
        <v>0</v>
      </c>
      <c r="BA96" s="128">
        <f>'SO 101-102.1 - Chodník'!F34</f>
        <v>0</v>
      </c>
      <c r="BB96" s="128">
        <f>'SO 101-102.1 - Chodník'!F35</f>
        <v>0</v>
      </c>
      <c r="BC96" s="128">
        <f>'SO 101-102.1 - Chodník'!F36</f>
        <v>0</v>
      </c>
      <c r="BD96" s="130">
        <f>'SO 101-102.1 - Chodník'!F37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101-102.2 - Výměna zem...'!J30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'SO 101-102.2 - Výměna zem...'!P119</f>
        <v>0</v>
      </c>
      <c r="AV97" s="128">
        <f>'SO 101-102.2 - Výměna zem...'!J33</f>
        <v>0</v>
      </c>
      <c r="AW97" s="128">
        <f>'SO 101-102.2 - Výměna zem...'!J34</f>
        <v>0</v>
      </c>
      <c r="AX97" s="128">
        <f>'SO 101-102.2 - Výměna zem...'!J35</f>
        <v>0</v>
      </c>
      <c r="AY97" s="128">
        <f>'SO 101-102.2 - Výměna zem...'!J36</f>
        <v>0</v>
      </c>
      <c r="AZ97" s="128">
        <f>'SO 101-102.2 - Výměna zem...'!F33</f>
        <v>0</v>
      </c>
      <c r="BA97" s="128">
        <f>'SO 101-102.2 - Výměna zem...'!F34</f>
        <v>0</v>
      </c>
      <c r="BB97" s="128">
        <f>'SO 101-102.2 - Výměna zem...'!F35</f>
        <v>0</v>
      </c>
      <c r="BC97" s="128">
        <f>'SO 101-102.2 - Výměna zem...'!F36</f>
        <v>0</v>
      </c>
      <c r="BD97" s="130">
        <f>'SO 101-102.2 - Výměna zem...'!F37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24.7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101-102.3 - Zábradlí'!J30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32">
        <v>0</v>
      </c>
      <c r="AT98" s="133">
        <f>ROUND(SUM(AV98:AW98),2)</f>
        <v>0</v>
      </c>
      <c r="AU98" s="134">
        <f>'SO 101-102.3 - Zábradlí'!P123</f>
        <v>0</v>
      </c>
      <c r="AV98" s="133">
        <f>'SO 101-102.3 - Zábradlí'!J33</f>
        <v>0</v>
      </c>
      <c r="AW98" s="133">
        <f>'SO 101-102.3 - Zábradlí'!J34</f>
        <v>0</v>
      </c>
      <c r="AX98" s="133">
        <f>'SO 101-102.3 - Zábradlí'!J35</f>
        <v>0</v>
      </c>
      <c r="AY98" s="133">
        <f>'SO 101-102.3 - Zábradlí'!J36</f>
        <v>0</v>
      </c>
      <c r="AZ98" s="133">
        <f>'SO 101-102.3 - Zábradlí'!F33</f>
        <v>0</v>
      </c>
      <c r="BA98" s="133">
        <f>'SO 101-102.3 - Zábradlí'!F34</f>
        <v>0</v>
      </c>
      <c r="BB98" s="133">
        <f>'SO 101-102.3 - Zábradlí'!F35</f>
        <v>0</v>
      </c>
      <c r="BC98" s="133">
        <f>'SO 101-102.3 - Zábradlí'!F36</f>
        <v>0</v>
      </c>
      <c r="BD98" s="135">
        <f>'SO 101-102.3 - Zábradlí'!F37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lMbrBGPrnUoQ65D7VUcEDpyCxlNs+lwmafgUCknwSuYG/4L3vPgPeV9ms+2AS0de8NfhWGNhKQbfTDd94pCrkg==" hashValue="w/mL7FFpQ5vrnySyfT+/nOwvbkfMO03yF7QDSOjsSADp3EN/BpJ6VQjB/Q0UbEt/tykl2a/ROl6t3gVj5GcCRA==" algorithmName="SHA-512" password="C71F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VRN - Vedlejší rozpočtové...'!C2" display="/"/>
    <hyperlink ref="A96" location="'SO 101-102.1 - Chodník'!C2" display="/"/>
    <hyperlink ref="A97" location="'SO 101-102.2 - Výměna zem...'!C2" display="/"/>
    <hyperlink ref="A98" location="'SO 101-102.3 - Zábradl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 z Anthroposu do Nového Lískovce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ROUND((SUM(BE118:BE134)),  2)</f>
        <v>0</v>
      </c>
      <c r="G33" s="38"/>
      <c r="H33" s="38"/>
      <c r="I33" s="155">
        <v>0.20999999999999999</v>
      </c>
      <c r="J33" s="154">
        <f>ROUND(((SUM(BE118:BE134))*I33),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ROUND((SUM(BF118:BF134)),  2)</f>
        <v>0</v>
      </c>
      <c r="G34" s="38"/>
      <c r="H34" s="38"/>
      <c r="I34" s="155">
        <v>0.12</v>
      </c>
      <c r="J34" s="154">
        <f>ROUND(((SUM(BF118:BF134))*I34),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ROUND((SUM(BG118:BG134)),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ROUND((SUM(BH118:BH134)),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ROUND((SUM(BI118:BI134)),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Chodník z Anthroposu do Nového Lískovce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Pisárecká</v>
      </c>
      <c r="G89" s="40"/>
      <c r="H89" s="40"/>
      <c r="I89" s="32" t="s">
        <v>22</v>
      </c>
      <c r="J89" s="79" t="str">
        <f>IF(J12="","",J12)</f>
        <v>5. 1. 2025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Brno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Ruth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104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Chodník z Anthroposu do Nového Lískovce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VRN - Vedlejší rozpočtové náklady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Ul. Pisárecká</v>
      </c>
      <c r="G112" s="40"/>
      <c r="H112" s="40"/>
      <c r="I112" s="32" t="s">
        <v>22</v>
      </c>
      <c r="J112" s="79" t="str">
        <f>IF(J12="","",J12)</f>
        <v>5. 1. 2025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Statutární město Brno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Ing. Tomáš Ruth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106</v>
      </c>
      <c r="D117" s="194" t="s">
        <v>61</v>
      </c>
      <c r="E117" s="194" t="s">
        <v>57</v>
      </c>
      <c r="F117" s="194" t="s">
        <v>58</v>
      </c>
      <c r="G117" s="194" t="s">
        <v>107</v>
      </c>
      <c r="H117" s="194" t="s">
        <v>108</v>
      </c>
      <c r="I117" s="194" t="s">
        <v>109</v>
      </c>
      <c r="J117" s="194" t="s">
        <v>101</v>
      </c>
      <c r="K117" s="195" t="s">
        <v>110</v>
      </c>
      <c r="L117" s="196"/>
      <c r="M117" s="100" t="s">
        <v>1</v>
      </c>
      <c r="N117" s="101" t="s">
        <v>40</v>
      </c>
      <c r="O117" s="101" t="s">
        <v>111</v>
      </c>
      <c r="P117" s="101" t="s">
        <v>112</v>
      </c>
      <c r="Q117" s="101" t="s">
        <v>113</v>
      </c>
      <c r="R117" s="101" t="s">
        <v>114</v>
      </c>
      <c r="S117" s="101" t="s">
        <v>115</v>
      </c>
      <c r="T117" s="102" t="s">
        <v>116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117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103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75</v>
      </c>
      <c r="E119" s="205" t="s">
        <v>81</v>
      </c>
      <c r="F119" s="205" t="s">
        <v>82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118</v>
      </c>
      <c r="AT119" s="214" t="s">
        <v>75</v>
      </c>
      <c r="AU119" s="214" t="s">
        <v>76</v>
      </c>
      <c r="AY119" s="213" t="s">
        <v>119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75</v>
      </c>
      <c r="E120" s="216" t="s">
        <v>81</v>
      </c>
      <c r="F120" s="216" t="s">
        <v>82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SUM(P121:P134)</f>
        <v>0</v>
      </c>
      <c r="Q120" s="210"/>
      <c r="R120" s="211">
        <f>SUM(R121:R134)</f>
        <v>0</v>
      </c>
      <c r="S120" s="210"/>
      <c r="T120" s="212">
        <f>SUM(T121:T134)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118</v>
      </c>
      <c r="AT120" s="214" t="s">
        <v>75</v>
      </c>
      <c r="AU120" s="214" t="s">
        <v>84</v>
      </c>
      <c r="AY120" s="213" t="s">
        <v>119</v>
      </c>
      <c r="BK120" s="215">
        <f>SUM(BK121:BK134)</f>
        <v>0</v>
      </c>
    </row>
    <row r="121" s="2" customFormat="1" ht="21.75" customHeight="1">
      <c r="A121" s="38"/>
      <c r="B121" s="39"/>
      <c r="C121" s="218" t="s">
        <v>84</v>
      </c>
      <c r="D121" s="218" t="s">
        <v>120</v>
      </c>
      <c r="E121" s="219" t="s">
        <v>121</v>
      </c>
      <c r="F121" s="220" t="s">
        <v>122</v>
      </c>
      <c r="G121" s="221" t="s">
        <v>123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41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124</v>
      </c>
      <c r="AT121" s="229" t="s">
        <v>120</v>
      </c>
      <c r="AU121" s="229" t="s">
        <v>86</v>
      </c>
      <c r="AY121" s="17" t="s">
        <v>119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84</v>
      </c>
      <c r="BK121" s="230">
        <f>ROUND(I121*H121,2)</f>
        <v>0</v>
      </c>
      <c r="BL121" s="17" t="s">
        <v>124</v>
      </c>
      <c r="BM121" s="229" t="s">
        <v>125</v>
      </c>
    </row>
    <row r="122" s="2" customFormat="1" ht="24.15" customHeight="1">
      <c r="A122" s="38"/>
      <c r="B122" s="39"/>
      <c r="C122" s="218" t="s">
        <v>86</v>
      </c>
      <c r="D122" s="218" t="s">
        <v>120</v>
      </c>
      <c r="E122" s="219" t="s">
        <v>126</v>
      </c>
      <c r="F122" s="220" t="s">
        <v>127</v>
      </c>
      <c r="G122" s="221" t="s">
        <v>123</v>
      </c>
      <c r="H122" s="222">
        <v>1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124</v>
      </c>
      <c r="AT122" s="229" t="s">
        <v>120</v>
      </c>
      <c r="AU122" s="229" t="s">
        <v>86</v>
      </c>
      <c r="AY122" s="17" t="s">
        <v>119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84</v>
      </c>
      <c r="BK122" s="230">
        <f>ROUND(I122*H122,2)</f>
        <v>0</v>
      </c>
      <c r="BL122" s="17" t="s">
        <v>124</v>
      </c>
      <c r="BM122" s="229" t="s">
        <v>128</v>
      </c>
    </row>
    <row r="123" s="2" customFormat="1" ht="16.5" customHeight="1">
      <c r="A123" s="38"/>
      <c r="B123" s="39"/>
      <c r="C123" s="218" t="s">
        <v>129</v>
      </c>
      <c r="D123" s="218" t="s">
        <v>120</v>
      </c>
      <c r="E123" s="219" t="s">
        <v>130</v>
      </c>
      <c r="F123" s="220" t="s">
        <v>131</v>
      </c>
      <c r="G123" s="221" t="s">
        <v>123</v>
      </c>
      <c r="H123" s="222">
        <v>1</v>
      </c>
      <c r="I123" s="223"/>
      <c r="J123" s="224">
        <f>ROUND(I123*H123,2)</f>
        <v>0</v>
      </c>
      <c r="K123" s="220" t="s">
        <v>132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124</v>
      </c>
      <c r="AT123" s="229" t="s">
        <v>120</v>
      </c>
      <c r="AU123" s="229" t="s">
        <v>86</v>
      </c>
      <c r="AY123" s="17" t="s">
        <v>119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84</v>
      </c>
      <c r="BK123" s="230">
        <f>ROUND(I123*H123,2)</f>
        <v>0</v>
      </c>
      <c r="BL123" s="17" t="s">
        <v>124</v>
      </c>
      <c r="BM123" s="229" t="s">
        <v>133</v>
      </c>
    </row>
    <row r="124" s="2" customFormat="1" ht="16.5" customHeight="1">
      <c r="A124" s="38"/>
      <c r="B124" s="39"/>
      <c r="C124" s="218" t="s">
        <v>134</v>
      </c>
      <c r="D124" s="218" t="s">
        <v>120</v>
      </c>
      <c r="E124" s="219" t="s">
        <v>135</v>
      </c>
      <c r="F124" s="220" t="s">
        <v>136</v>
      </c>
      <c r="G124" s="221" t="s">
        <v>123</v>
      </c>
      <c r="H124" s="222">
        <v>1</v>
      </c>
      <c r="I124" s="223"/>
      <c r="J124" s="224">
        <f>ROUND(I124*H124,2)</f>
        <v>0</v>
      </c>
      <c r="K124" s="220" t="s">
        <v>132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124</v>
      </c>
      <c r="AT124" s="229" t="s">
        <v>120</v>
      </c>
      <c r="AU124" s="229" t="s">
        <v>86</v>
      </c>
      <c r="AY124" s="17" t="s">
        <v>119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84</v>
      </c>
      <c r="BK124" s="230">
        <f>ROUND(I124*H124,2)</f>
        <v>0</v>
      </c>
      <c r="BL124" s="17" t="s">
        <v>124</v>
      </c>
      <c r="BM124" s="229" t="s">
        <v>137</v>
      </c>
    </row>
    <row r="125" s="2" customFormat="1" ht="16.5" customHeight="1">
      <c r="A125" s="38"/>
      <c r="B125" s="39"/>
      <c r="C125" s="218" t="s">
        <v>118</v>
      </c>
      <c r="D125" s="218" t="s">
        <v>120</v>
      </c>
      <c r="E125" s="219" t="s">
        <v>138</v>
      </c>
      <c r="F125" s="220" t="s">
        <v>139</v>
      </c>
      <c r="G125" s="221" t="s">
        <v>123</v>
      </c>
      <c r="H125" s="222">
        <v>1</v>
      </c>
      <c r="I125" s="223"/>
      <c r="J125" s="224">
        <f>ROUND(I125*H125,2)</f>
        <v>0</v>
      </c>
      <c r="K125" s="220" t="s">
        <v>132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124</v>
      </c>
      <c r="AT125" s="229" t="s">
        <v>120</v>
      </c>
      <c r="AU125" s="229" t="s">
        <v>86</v>
      </c>
      <c r="AY125" s="17" t="s">
        <v>119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124</v>
      </c>
      <c r="BM125" s="229" t="s">
        <v>140</v>
      </c>
    </row>
    <row r="126" s="2" customFormat="1" ht="16.5" customHeight="1">
      <c r="A126" s="38"/>
      <c r="B126" s="39"/>
      <c r="C126" s="218" t="s">
        <v>141</v>
      </c>
      <c r="D126" s="218" t="s">
        <v>120</v>
      </c>
      <c r="E126" s="219" t="s">
        <v>142</v>
      </c>
      <c r="F126" s="220" t="s">
        <v>143</v>
      </c>
      <c r="G126" s="221" t="s">
        <v>123</v>
      </c>
      <c r="H126" s="222">
        <v>1</v>
      </c>
      <c r="I126" s="223"/>
      <c r="J126" s="224">
        <f>ROUND(I126*H126,2)</f>
        <v>0</v>
      </c>
      <c r="K126" s="220" t="s">
        <v>132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124</v>
      </c>
      <c r="AT126" s="229" t="s">
        <v>120</v>
      </c>
      <c r="AU126" s="229" t="s">
        <v>86</v>
      </c>
      <c r="AY126" s="17" t="s">
        <v>119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124</v>
      </c>
      <c r="BM126" s="229" t="s">
        <v>144</v>
      </c>
    </row>
    <row r="127" s="2" customFormat="1" ht="16.5" customHeight="1">
      <c r="A127" s="38"/>
      <c r="B127" s="39"/>
      <c r="C127" s="218" t="s">
        <v>145</v>
      </c>
      <c r="D127" s="218" t="s">
        <v>120</v>
      </c>
      <c r="E127" s="219" t="s">
        <v>146</v>
      </c>
      <c r="F127" s="220" t="s">
        <v>147</v>
      </c>
      <c r="G127" s="221" t="s">
        <v>123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124</v>
      </c>
      <c r="AT127" s="229" t="s">
        <v>120</v>
      </c>
      <c r="AU127" s="229" t="s">
        <v>86</v>
      </c>
      <c r="AY127" s="17" t="s">
        <v>119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124</v>
      </c>
      <c r="BM127" s="229" t="s">
        <v>148</v>
      </c>
    </row>
    <row r="128" s="2" customFormat="1" ht="16.5" customHeight="1">
      <c r="A128" s="38"/>
      <c r="B128" s="39"/>
      <c r="C128" s="218" t="s">
        <v>149</v>
      </c>
      <c r="D128" s="218" t="s">
        <v>120</v>
      </c>
      <c r="E128" s="219" t="s">
        <v>150</v>
      </c>
      <c r="F128" s="220" t="s">
        <v>151</v>
      </c>
      <c r="G128" s="221" t="s">
        <v>123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124</v>
      </c>
      <c r="AT128" s="229" t="s">
        <v>120</v>
      </c>
      <c r="AU128" s="229" t="s">
        <v>86</v>
      </c>
      <c r="AY128" s="17" t="s">
        <v>119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124</v>
      </c>
      <c r="BM128" s="229" t="s">
        <v>152</v>
      </c>
    </row>
    <row r="129" s="2" customFormat="1" ht="16.5" customHeight="1">
      <c r="A129" s="38"/>
      <c r="B129" s="39"/>
      <c r="C129" s="218" t="s">
        <v>153</v>
      </c>
      <c r="D129" s="218" t="s">
        <v>120</v>
      </c>
      <c r="E129" s="219" t="s">
        <v>154</v>
      </c>
      <c r="F129" s="220" t="s">
        <v>155</v>
      </c>
      <c r="G129" s="221" t="s">
        <v>123</v>
      </c>
      <c r="H129" s="222">
        <v>1</v>
      </c>
      <c r="I129" s="223"/>
      <c r="J129" s="224">
        <f>ROUND(I129*H129,2)</f>
        <v>0</v>
      </c>
      <c r="K129" s="220" t="s">
        <v>132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124</v>
      </c>
      <c r="AT129" s="229" t="s">
        <v>120</v>
      </c>
      <c r="AU129" s="229" t="s">
        <v>86</v>
      </c>
      <c r="AY129" s="17" t="s">
        <v>119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124</v>
      </c>
      <c r="BM129" s="229" t="s">
        <v>156</v>
      </c>
    </row>
    <row r="130" s="2" customFormat="1" ht="16.5" customHeight="1">
      <c r="A130" s="38"/>
      <c r="B130" s="39"/>
      <c r="C130" s="218" t="s">
        <v>157</v>
      </c>
      <c r="D130" s="218" t="s">
        <v>120</v>
      </c>
      <c r="E130" s="219" t="s">
        <v>158</v>
      </c>
      <c r="F130" s="220" t="s">
        <v>159</v>
      </c>
      <c r="G130" s="221" t="s">
        <v>123</v>
      </c>
      <c r="H130" s="222">
        <v>1</v>
      </c>
      <c r="I130" s="223"/>
      <c r="J130" s="224">
        <f>ROUND(I130*H130,2)</f>
        <v>0</v>
      </c>
      <c r="K130" s="220" t="s">
        <v>132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124</v>
      </c>
      <c r="AT130" s="229" t="s">
        <v>120</v>
      </c>
      <c r="AU130" s="229" t="s">
        <v>86</v>
      </c>
      <c r="AY130" s="17" t="s">
        <v>119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124</v>
      </c>
      <c r="BM130" s="229" t="s">
        <v>160</v>
      </c>
    </row>
    <row r="131" s="2" customFormat="1" ht="16.5" customHeight="1">
      <c r="A131" s="38"/>
      <c r="B131" s="39"/>
      <c r="C131" s="218" t="s">
        <v>161</v>
      </c>
      <c r="D131" s="218" t="s">
        <v>120</v>
      </c>
      <c r="E131" s="219" t="s">
        <v>162</v>
      </c>
      <c r="F131" s="220" t="s">
        <v>163</v>
      </c>
      <c r="G131" s="221" t="s">
        <v>123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124</v>
      </c>
      <c r="AT131" s="229" t="s">
        <v>120</v>
      </c>
      <c r="AU131" s="229" t="s">
        <v>86</v>
      </c>
      <c r="AY131" s="17" t="s">
        <v>119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124</v>
      </c>
      <c r="BM131" s="229" t="s">
        <v>164</v>
      </c>
    </row>
    <row r="132" s="2" customFormat="1" ht="16.5" customHeight="1">
      <c r="A132" s="38"/>
      <c r="B132" s="39"/>
      <c r="C132" s="218" t="s">
        <v>8</v>
      </c>
      <c r="D132" s="218" t="s">
        <v>120</v>
      </c>
      <c r="E132" s="219" t="s">
        <v>165</v>
      </c>
      <c r="F132" s="220" t="s">
        <v>166</v>
      </c>
      <c r="G132" s="221" t="s">
        <v>123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124</v>
      </c>
      <c r="AT132" s="229" t="s">
        <v>120</v>
      </c>
      <c r="AU132" s="229" t="s">
        <v>86</v>
      </c>
      <c r="AY132" s="17" t="s">
        <v>119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124</v>
      </c>
      <c r="BM132" s="229" t="s">
        <v>167</v>
      </c>
    </row>
    <row r="133" s="2" customFormat="1" ht="16.5" customHeight="1">
      <c r="A133" s="38"/>
      <c r="B133" s="39"/>
      <c r="C133" s="218" t="s">
        <v>168</v>
      </c>
      <c r="D133" s="218" t="s">
        <v>120</v>
      </c>
      <c r="E133" s="219" t="s">
        <v>169</v>
      </c>
      <c r="F133" s="220" t="s">
        <v>170</v>
      </c>
      <c r="G133" s="221" t="s">
        <v>123</v>
      </c>
      <c r="H133" s="222">
        <v>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124</v>
      </c>
      <c r="AT133" s="229" t="s">
        <v>120</v>
      </c>
      <c r="AU133" s="229" t="s">
        <v>86</v>
      </c>
      <c r="AY133" s="17" t="s">
        <v>119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124</v>
      </c>
      <c r="BM133" s="229" t="s">
        <v>171</v>
      </c>
    </row>
    <row r="134" s="2" customFormat="1" ht="16.5" customHeight="1">
      <c r="A134" s="38"/>
      <c r="B134" s="39"/>
      <c r="C134" s="218" t="s">
        <v>172</v>
      </c>
      <c r="D134" s="218" t="s">
        <v>120</v>
      </c>
      <c r="E134" s="219" t="s">
        <v>173</v>
      </c>
      <c r="F134" s="220" t="s">
        <v>174</v>
      </c>
      <c r="G134" s="221" t="s">
        <v>123</v>
      </c>
      <c r="H134" s="222">
        <v>1</v>
      </c>
      <c r="I134" s="223"/>
      <c r="J134" s="224">
        <f>ROUND(I134*H134,2)</f>
        <v>0</v>
      </c>
      <c r="K134" s="220" t="s">
        <v>132</v>
      </c>
      <c r="L134" s="44"/>
      <c r="M134" s="231" t="s">
        <v>1</v>
      </c>
      <c r="N134" s="232" t="s">
        <v>41</v>
      </c>
      <c r="O134" s="233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124</v>
      </c>
      <c r="AT134" s="229" t="s">
        <v>120</v>
      </c>
      <c r="AU134" s="229" t="s">
        <v>86</v>
      </c>
      <c r="AY134" s="17" t="s">
        <v>119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124</v>
      </c>
      <c r="BM134" s="229" t="s">
        <v>175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SSVrz7tOVy6E+qX7XDYoz9+BLkqUMJWo9ZIFdO0TdGnaqkEfVGF9AaBRtc+p0kDeLubu0U7NhUWZPAMHhNwlVg==" hashValue="chPIUw2e4yEzZy0eOjC1xotUuOBTZ9F/jL5bR8xghpF2JHMmunTXyB4AtsHvQCsmQXTEIEAoOl6qZspYNGHvxQ==" algorithmName="SHA-512" password="C71F"/>
  <autoFilter ref="C117:K13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 z Anthroposu do Nového Lískovce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ROUND((SUM(BE123:BE351)),  2)</f>
        <v>0</v>
      </c>
      <c r="G33" s="38"/>
      <c r="H33" s="38"/>
      <c r="I33" s="155">
        <v>0.20999999999999999</v>
      </c>
      <c r="J33" s="154">
        <f>ROUND(((SUM(BE123:BE351))*I33),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ROUND((SUM(BF123:BF351)),  2)</f>
        <v>0</v>
      </c>
      <c r="G34" s="38"/>
      <c r="H34" s="38"/>
      <c r="I34" s="155">
        <v>0.12</v>
      </c>
      <c r="J34" s="154">
        <f>ROUND(((SUM(BF123:BF351))*I34),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ROUND((SUM(BG123:BG351)),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ROUND((SUM(BH123:BH351)),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ROUND((SUM(BI123:BI351)),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Chodník z Anthroposu do Nového Lískovce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101-102.1 - Chodník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Pisárecká</v>
      </c>
      <c r="G89" s="40"/>
      <c r="H89" s="40"/>
      <c r="I89" s="32" t="s">
        <v>22</v>
      </c>
      <c r="J89" s="79" t="str">
        <f>IF(J12="","",J12)</f>
        <v>5. 1. 2025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Brno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Ruth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177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178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179</v>
      </c>
      <c r="E99" s="188"/>
      <c r="F99" s="188"/>
      <c r="G99" s="188"/>
      <c r="H99" s="188"/>
      <c r="I99" s="188"/>
      <c r="J99" s="189">
        <f>J224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180</v>
      </c>
      <c r="E100" s="188"/>
      <c r="F100" s="188"/>
      <c r="G100" s="188"/>
      <c r="H100" s="188"/>
      <c r="I100" s="188"/>
      <c r="J100" s="189">
        <f>J303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181</v>
      </c>
      <c r="E101" s="188"/>
      <c r="F101" s="188"/>
      <c r="G101" s="188"/>
      <c r="H101" s="188"/>
      <c r="I101" s="188"/>
      <c r="J101" s="189">
        <f>J317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182</v>
      </c>
      <c r="E102" s="188"/>
      <c r="F102" s="188"/>
      <c r="G102" s="188"/>
      <c r="H102" s="188"/>
      <c r="I102" s="188"/>
      <c r="J102" s="189">
        <f>J331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183</v>
      </c>
      <c r="E103" s="188"/>
      <c r="F103" s="188"/>
      <c r="G103" s="188"/>
      <c r="H103" s="188"/>
      <c r="I103" s="188"/>
      <c r="J103" s="189">
        <f>J350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Chodník z Anthroposu do Nového Lískovce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101-102.1 - Chodník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Ul. Pisárecká</v>
      </c>
      <c r="G117" s="40"/>
      <c r="H117" s="40"/>
      <c r="I117" s="32" t="s">
        <v>22</v>
      </c>
      <c r="J117" s="79" t="str">
        <f>IF(J12="","",J12)</f>
        <v>5. 1. 2025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Statutární město Brno</v>
      </c>
      <c r="G119" s="40"/>
      <c r="H119" s="40"/>
      <c r="I119" s="32" t="s">
        <v>30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>Ing. Tomáš Ruth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106</v>
      </c>
      <c r="D122" s="194" t="s">
        <v>61</v>
      </c>
      <c r="E122" s="194" t="s">
        <v>57</v>
      </c>
      <c r="F122" s="194" t="s">
        <v>58</v>
      </c>
      <c r="G122" s="194" t="s">
        <v>107</v>
      </c>
      <c r="H122" s="194" t="s">
        <v>108</v>
      </c>
      <c r="I122" s="194" t="s">
        <v>109</v>
      </c>
      <c r="J122" s="194" t="s">
        <v>101</v>
      </c>
      <c r="K122" s="195" t="s">
        <v>110</v>
      </c>
      <c r="L122" s="196"/>
      <c r="M122" s="100" t="s">
        <v>1</v>
      </c>
      <c r="N122" s="101" t="s">
        <v>40</v>
      </c>
      <c r="O122" s="101" t="s">
        <v>111</v>
      </c>
      <c r="P122" s="101" t="s">
        <v>112</v>
      </c>
      <c r="Q122" s="101" t="s">
        <v>113</v>
      </c>
      <c r="R122" s="101" t="s">
        <v>114</v>
      </c>
      <c r="S122" s="101" t="s">
        <v>115</v>
      </c>
      <c r="T122" s="102" t="s">
        <v>116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117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629.84743279999986</v>
      </c>
      <c r="S123" s="104"/>
      <c r="T123" s="200">
        <f>T124</f>
        <v>258.82400000000001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103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75</v>
      </c>
      <c r="E124" s="205" t="s">
        <v>184</v>
      </c>
      <c r="F124" s="205" t="s">
        <v>185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P125+P224+P303+P317+P331+P350</f>
        <v>0</v>
      </c>
      <c r="Q124" s="210"/>
      <c r="R124" s="211">
        <f>R125+R224+R303+R317+R331+R350</f>
        <v>629.84743279999986</v>
      </c>
      <c r="S124" s="210"/>
      <c r="T124" s="212">
        <f>T125+T224+T303+T317+T331+T350</f>
        <v>258.82400000000001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84</v>
      </c>
      <c r="AT124" s="214" t="s">
        <v>75</v>
      </c>
      <c r="AU124" s="214" t="s">
        <v>76</v>
      </c>
      <c r="AY124" s="213" t="s">
        <v>119</v>
      </c>
      <c r="BK124" s="215">
        <f>BK125+BK224+BK303+BK317+BK331+BK350</f>
        <v>0</v>
      </c>
    </row>
    <row r="125" s="12" customFormat="1" ht="22.8" customHeight="1">
      <c r="A125" s="12"/>
      <c r="B125" s="202"/>
      <c r="C125" s="203"/>
      <c r="D125" s="204" t="s">
        <v>75</v>
      </c>
      <c r="E125" s="216" t="s">
        <v>84</v>
      </c>
      <c r="F125" s="216" t="s">
        <v>186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SUM(P126:P223)</f>
        <v>0</v>
      </c>
      <c r="Q125" s="210"/>
      <c r="R125" s="211">
        <f>SUM(R126:R223)</f>
        <v>0.020820000000000002</v>
      </c>
      <c r="S125" s="210"/>
      <c r="T125" s="212">
        <f>SUM(T126:T223)</f>
        <v>258.31999999999999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84</v>
      </c>
      <c r="AY125" s="213" t="s">
        <v>119</v>
      </c>
      <c r="BK125" s="215">
        <f>SUM(BK126:BK223)</f>
        <v>0</v>
      </c>
    </row>
    <row r="126" s="2" customFormat="1" ht="37.8" customHeight="1">
      <c r="A126" s="38"/>
      <c r="B126" s="39"/>
      <c r="C126" s="218" t="s">
        <v>84</v>
      </c>
      <c r="D126" s="218" t="s">
        <v>120</v>
      </c>
      <c r="E126" s="219" t="s">
        <v>187</v>
      </c>
      <c r="F126" s="220" t="s">
        <v>188</v>
      </c>
      <c r="G126" s="221" t="s">
        <v>189</v>
      </c>
      <c r="H126" s="222">
        <v>100</v>
      </c>
      <c r="I126" s="223"/>
      <c r="J126" s="224">
        <f>ROUND(I126*H126,2)</f>
        <v>0</v>
      </c>
      <c r="K126" s="220" t="s">
        <v>132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134</v>
      </c>
      <c r="AT126" s="229" t="s">
        <v>120</v>
      </c>
      <c r="AU126" s="229" t="s">
        <v>86</v>
      </c>
      <c r="AY126" s="17" t="s">
        <v>119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134</v>
      </c>
      <c r="BM126" s="229" t="s">
        <v>190</v>
      </c>
    </row>
    <row r="127" s="13" customFormat="1">
      <c r="A127" s="13"/>
      <c r="B127" s="236"/>
      <c r="C127" s="237"/>
      <c r="D127" s="238" t="s">
        <v>191</v>
      </c>
      <c r="E127" s="239" t="s">
        <v>1</v>
      </c>
      <c r="F127" s="240" t="s">
        <v>192</v>
      </c>
      <c r="G127" s="237"/>
      <c r="H127" s="239" t="s">
        <v>1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191</v>
      </c>
      <c r="AU127" s="246" t="s">
        <v>86</v>
      </c>
      <c r="AV127" s="13" t="s">
        <v>84</v>
      </c>
      <c r="AW127" s="13" t="s">
        <v>32</v>
      </c>
      <c r="AX127" s="13" t="s">
        <v>76</v>
      </c>
      <c r="AY127" s="246" t="s">
        <v>119</v>
      </c>
    </row>
    <row r="128" s="13" customFormat="1">
      <c r="A128" s="13"/>
      <c r="B128" s="236"/>
      <c r="C128" s="237"/>
      <c r="D128" s="238" t="s">
        <v>191</v>
      </c>
      <c r="E128" s="239" t="s">
        <v>1</v>
      </c>
      <c r="F128" s="240" t="s">
        <v>193</v>
      </c>
      <c r="G128" s="237"/>
      <c r="H128" s="239" t="s">
        <v>1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191</v>
      </c>
      <c r="AU128" s="246" t="s">
        <v>86</v>
      </c>
      <c r="AV128" s="13" t="s">
        <v>84</v>
      </c>
      <c r="AW128" s="13" t="s">
        <v>32</v>
      </c>
      <c r="AX128" s="13" t="s">
        <v>76</v>
      </c>
      <c r="AY128" s="246" t="s">
        <v>119</v>
      </c>
    </row>
    <row r="129" s="14" customFormat="1">
      <c r="A129" s="14"/>
      <c r="B129" s="247"/>
      <c r="C129" s="248"/>
      <c r="D129" s="238" t="s">
        <v>191</v>
      </c>
      <c r="E129" s="249" t="s">
        <v>1</v>
      </c>
      <c r="F129" s="250" t="s">
        <v>194</v>
      </c>
      <c r="G129" s="248"/>
      <c r="H129" s="251">
        <v>100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7" t="s">
        <v>191</v>
      </c>
      <c r="AU129" s="257" t="s">
        <v>86</v>
      </c>
      <c r="AV129" s="14" t="s">
        <v>86</v>
      </c>
      <c r="AW129" s="14" t="s">
        <v>32</v>
      </c>
      <c r="AX129" s="14" t="s">
        <v>84</v>
      </c>
      <c r="AY129" s="257" t="s">
        <v>119</v>
      </c>
    </row>
    <row r="130" s="2" customFormat="1" ht="24.15" customHeight="1">
      <c r="A130" s="38"/>
      <c r="B130" s="39"/>
      <c r="C130" s="218" t="s">
        <v>86</v>
      </c>
      <c r="D130" s="218" t="s">
        <v>120</v>
      </c>
      <c r="E130" s="219" t="s">
        <v>195</v>
      </c>
      <c r="F130" s="220" t="s">
        <v>196</v>
      </c>
      <c r="G130" s="221" t="s">
        <v>189</v>
      </c>
      <c r="H130" s="222">
        <v>10</v>
      </c>
      <c r="I130" s="223"/>
      <c r="J130" s="224">
        <f>ROUND(I130*H130,2)</f>
        <v>0</v>
      </c>
      <c r="K130" s="220" t="s">
        <v>132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134</v>
      </c>
      <c r="AT130" s="229" t="s">
        <v>120</v>
      </c>
      <c r="AU130" s="229" t="s">
        <v>86</v>
      </c>
      <c r="AY130" s="17" t="s">
        <v>119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134</v>
      </c>
      <c r="BM130" s="229" t="s">
        <v>197</v>
      </c>
    </row>
    <row r="131" s="13" customFormat="1">
      <c r="A131" s="13"/>
      <c r="B131" s="236"/>
      <c r="C131" s="237"/>
      <c r="D131" s="238" t="s">
        <v>191</v>
      </c>
      <c r="E131" s="239" t="s">
        <v>1</v>
      </c>
      <c r="F131" s="240" t="s">
        <v>198</v>
      </c>
      <c r="G131" s="237"/>
      <c r="H131" s="239" t="s">
        <v>1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191</v>
      </c>
      <c r="AU131" s="246" t="s">
        <v>86</v>
      </c>
      <c r="AV131" s="13" t="s">
        <v>84</v>
      </c>
      <c r="AW131" s="13" t="s">
        <v>32</v>
      </c>
      <c r="AX131" s="13" t="s">
        <v>76</v>
      </c>
      <c r="AY131" s="246" t="s">
        <v>119</v>
      </c>
    </row>
    <row r="132" s="14" customFormat="1">
      <c r="A132" s="14"/>
      <c r="B132" s="247"/>
      <c r="C132" s="248"/>
      <c r="D132" s="238" t="s">
        <v>191</v>
      </c>
      <c r="E132" s="249" t="s">
        <v>1</v>
      </c>
      <c r="F132" s="250" t="s">
        <v>157</v>
      </c>
      <c r="G132" s="248"/>
      <c r="H132" s="251">
        <v>10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191</v>
      </c>
      <c r="AU132" s="257" t="s">
        <v>86</v>
      </c>
      <c r="AV132" s="14" t="s">
        <v>86</v>
      </c>
      <c r="AW132" s="14" t="s">
        <v>32</v>
      </c>
      <c r="AX132" s="14" t="s">
        <v>84</v>
      </c>
      <c r="AY132" s="257" t="s">
        <v>119</v>
      </c>
    </row>
    <row r="133" s="2" customFormat="1" ht="21.75" customHeight="1">
      <c r="A133" s="38"/>
      <c r="B133" s="39"/>
      <c r="C133" s="218" t="s">
        <v>129</v>
      </c>
      <c r="D133" s="218" t="s">
        <v>120</v>
      </c>
      <c r="E133" s="219" t="s">
        <v>199</v>
      </c>
      <c r="F133" s="220" t="s">
        <v>200</v>
      </c>
      <c r="G133" s="221" t="s">
        <v>201</v>
      </c>
      <c r="H133" s="222">
        <v>5</v>
      </c>
      <c r="I133" s="223"/>
      <c r="J133" s="224">
        <f>ROUND(I133*H133,2)</f>
        <v>0</v>
      </c>
      <c r="K133" s="220" t="s">
        <v>132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134</v>
      </c>
      <c r="AT133" s="229" t="s">
        <v>120</v>
      </c>
      <c r="AU133" s="229" t="s">
        <v>86</v>
      </c>
      <c r="AY133" s="17" t="s">
        <v>119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134</v>
      </c>
      <c r="BM133" s="229" t="s">
        <v>202</v>
      </c>
    </row>
    <row r="134" s="13" customFormat="1">
      <c r="A134" s="13"/>
      <c r="B134" s="236"/>
      <c r="C134" s="237"/>
      <c r="D134" s="238" t="s">
        <v>191</v>
      </c>
      <c r="E134" s="239" t="s">
        <v>1</v>
      </c>
      <c r="F134" s="240" t="s">
        <v>203</v>
      </c>
      <c r="G134" s="237"/>
      <c r="H134" s="239" t="s">
        <v>1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191</v>
      </c>
      <c r="AU134" s="246" t="s">
        <v>86</v>
      </c>
      <c r="AV134" s="13" t="s">
        <v>84</v>
      </c>
      <c r="AW134" s="13" t="s">
        <v>32</v>
      </c>
      <c r="AX134" s="13" t="s">
        <v>76</v>
      </c>
      <c r="AY134" s="246" t="s">
        <v>119</v>
      </c>
    </row>
    <row r="135" s="13" customFormat="1">
      <c r="A135" s="13"/>
      <c r="B135" s="236"/>
      <c r="C135" s="237"/>
      <c r="D135" s="238" t="s">
        <v>191</v>
      </c>
      <c r="E135" s="239" t="s">
        <v>1</v>
      </c>
      <c r="F135" s="240" t="s">
        <v>204</v>
      </c>
      <c r="G135" s="237"/>
      <c r="H135" s="239" t="s">
        <v>1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191</v>
      </c>
      <c r="AU135" s="246" t="s">
        <v>86</v>
      </c>
      <c r="AV135" s="13" t="s">
        <v>84</v>
      </c>
      <c r="AW135" s="13" t="s">
        <v>32</v>
      </c>
      <c r="AX135" s="13" t="s">
        <v>76</v>
      </c>
      <c r="AY135" s="246" t="s">
        <v>119</v>
      </c>
    </row>
    <row r="136" s="14" customFormat="1">
      <c r="A136" s="14"/>
      <c r="B136" s="247"/>
      <c r="C136" s="248"/>
      <c r="D136" s="238" t="s">
        <v>191</v>
      </c>
      <c r="E136" s="249" t="s">
        <v>1</v>
      </c>
      <c r="F136" s="250" t="s">
        <v>118</v>
      </c>
      <c r="G136" s="248"/>
      <c r="H136" s="251">
        <v>5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191</v>
      </c>
      <c r="AU136" s="257" t="s">
        <v>86</v>
      </c>
      <c r="AV136" s="14" t="s">
        <v>86</v>
      </c>
      <c r="AW136" s="14" t="s">
        <v>32</v>
      </c>
      <c r="AX136" s="14" t="s">
        <v>84</v>
      </c>
      <c r="AY136" s="257" t="s">
        <v>119</v>
      </c>
    </row>
    <row r="137" s="2" customFormat="1" ht="24.15" customHeight="1">
      <c r="A137" s="38"/>
      <c r="B137" s="39"/>
      <c r="C137" s="218" t="s">
        <v>134</v>
      </c>
      <c r="D137" s="218" t="s">
        <v>120</v>
      </c>
      <c r="E137" s="219" t="s">
        <v>205</v>
      </c>
      <c r="F137" s="220" t="s">
        <v>206</v>
      </c>
      <c r="G137" s="221" t="s">
        <v>189</v>
      </c>
      <c r="H137" s="222">
        <v>4</v>
      </c>
      <c r="I137" s="223"/>
      <c r="J137" s="224">
        <f>ROUND(I137*H137,2)</f>
        <v>0</v>
      </c>
      <c r="K137" s="220" t="s">
        <v>132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3.0000000000000001E-05</v>
      </c>
      <c r="R137" s="227">
        <f>Q137*H137</f>
        <v>0.00012</v>
      </c>
      <c r="S137" s="227">
        <v>0.23000000000000001</v>
      </c>
      <c r="T137" s="228">
        <f>S137*H137</f>
        <v>0.92000000000000004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134</v>
      </c>
      <c r="AT137" s="229" t="s">
        <v>120</v>
      </c>
      <c r="AU137" s="229" t="s">
        <v>86</v>
      </c>
      <c r="AY137" s="17" t="s">
        <v>119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134</v>
      </c>
      <c r="BM137" s="229" t="s">
        <v>207</v>
      </c>
    </row>
    <row r="138" s="13" customFormat="1">
      <c r="A138" s="13"/>
      <c r="B138" s="236"/>
      <c r="C138" s="237"/>
      <c r="D138" s="238" t="s">
        <v>191</v>
      </c>
      <c r="E138" s="239" t="s">
        <v>1</v>
      </c>
      <c r="F138" s="240" t="s">
        <v>203</v>
      </c>
      <c r="G138" s="237"/>
      <c r="H138" s="239" t="s">
        <v>1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191</v>
      </c>
      <c r="AU138" s="246" t="s">
        <v>86</v>
      </c>
      <c r="AV138" s="13" t="s">
        <v>84</v>
      </c>
      <c r="AW138" s="13" t="s">
        <v>32</v>
      </c>
      <c r="AX138" s="13" t="s">
        <v>76</v>
      </c>
      <c r="AY138" s="246" t="s">
        <v>119</v>
      </c>
    </row>
    <row r="139" s="13" customFormat="1">
      <c r="A139" s="13"/>
      <c r="B139" s="236"/>
      <c r="C139" s="237"/>
      <c r="D139" s="238" t="s">
        <v>191</v>
      </c>
      <c r="E139" s="239" t="s">
        <v>1</v>
      </c>
      <c r="F139" s="240" t="s">
        <v>208</v>
      </c>
      <c r="G139" s="237"/>
      <c r="H139" s="239" t="s">
        <v>1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191</v>
      </c>
      <c r="AU139" s="246" t="s">
        <v>86</v>
      </c>
      <c r="AV139" s="13" t="s">
        <v>84</v>
      </c>
      <c r="AW139" s="13" t="s">
        <v>32</v>
      </c>
      <c r="AX139" s="13" t="s">
        <v>76</v>
      </c>
      <c r="AY139" s="246" t="s">
        <v>119</v>
      </c>
    </row>
    <row r="140" s="14" customFormat="1">
      <c r="A140" s="14"/>
      <c r="B140" s="247"/>
      <c r="C140" s="248"/>
      <c r="D140" s="238" t="s">
        <v>191</v>
      </c>
      <c r="E140" s="249" t="s">
        <v>1</v>
      </c>
      <c r="F140" s="250" t="s">
        <v>134</v>
      </c>
      <c r="G140" s="248"/>
      <c r="H140" s="251">
        <v>4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191</v>
      </c>
      <c r="AU140" s="257" t="s">
        <v>86</v>
      </c>
      <c r="AV140" s="14" t="s">
        <v>86</v>
      </c>
      <c r="AW140" s="14" t="s">
        <v>32</v>
      </c>
      <c r="AX140" s="14" t="s">
        <v>84</v>
      </c>
      <c r="AY140" s="257" t="s">
        <v>119</v>
      </c>
    </row>
    <row r="141" s="2" customFormat="1" ht="24.15" customHeight="1">
      <c r="A141" s="38"/>
      <c r="B141" s="39"/>
      <c r="C141" s="218" t="s">
        <v>209</v>
      </c>
      <c r="D141" s="218" t="s">
        <v>120</v>
      </c>
      <c r="E141" s="219" t="s">
        <v>210</v>
      </c>
      <c r="F141" s="220" t="s">
        <v>211</v>
      </c>
      <c r="G141" s="221" t="s">
        <v>189</v>
      </c>
      <c r="H141" s="222">
        <v>70</v>
      </c>
      <c r="I141" s="223"/>
      <c r="J141" s="224">
        <f>ROUND(I141*H141,2)</f>
        <v>0</v>
      </c>
      <c r="K141" s="220" t="s">
        <v>132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1.0000000000000001E-05</v>
      </c>
      <c r="R141" s="227">
        <f>Q141*H141</f>
        <v>0.0007000000000000001</v>
      </c>
      <c r="S141" s="227">
        <v>0.069000000000000006</v>
      </c>
      <c r="T141" s="228">
        <f>S141*H141</f>
        <v>4.8300000000000001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134</v>
      </c>
      <c r="AT141" s="229" t="s">
        <v>120</v>
      </c>
      <c r="AU141" s="229" t="s">
        <v>86</v>
      </c>
      <c r="AY141" s="17" t="s">
        <v>119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134</v>
      </c>
      <c r="BM141" s="229" t="s">
        <v>212</v>
      </c>
    </row>
    <row r="142" s="13" customFormat="1">
      <c r="A142" s="13"/>
      <c r="B142" s="236"/>
      <c r="C142" s="237"/>
      <c r="D142" s="238" t="s">
        <v>191</v>
      </c>
      <c r="E142" s="239" t="s">
        <v>1</v>
      </c>
      <c r="F142" s="240" t="s">
        <v>203</v>
      </c>
      <c r="G142" s="237"/>
      <c r="H142" s="239" t="s">
        <v>1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191</v>
      </c>
      <c r="AU142" s="246" t="s">
        <v>86</v>
      </c>
      <c r="AV142" s="13" t="s">
        <v>84</v>
      </c>
      <c r="AW142" s="13" t="s">
        <v>32</v>
      </c>
      <c r="AX142" s="13" t="s">
        <v>76</v>
      </c>
      <c r="AY142" s="246" t="s">
        <v>119</v>
      </c>
    </row>
    <row r="143" s="13" customFormat="1">
      <c r="A143" s="13"/>
      <c r="B143" s="236"/>
      <c r="C143" s="237"/>
      <c r="D143" s="238" t="s">
        <v>191</v>
      </c>
      <c r="E143" s="239" t="s">
        <v>1</v>
      </c>
      <c r="F143" s="240" t="s">
        <v>213</v>
      </c>
      <c r="G143" s="237"/>
      <c r="H143" s="239" t="s">
        <v>1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191</v>
      </c>
      <c r="AU143" s="246" t="s">
        <v>86</v>
      </c>
      <c r="AV143" s="13" t="s">
        <v>84</v>
      </c>
      <c r="AW143" s="13" t="s">
        <v>32</v>
      </c>
      <c r="AX143" s="13" t="s">
        <v>76</v>
      </c>
      <c r="AY143" s="246" t="s">
        <v>119</v>
      </c>
    </row>
    <row r="144" s="14" customFormat="1">
      <c r="A144" s="14"/>
      <c r="B144" s="247"/>
      <c r="C144" s="248"/>
      <c r="D144" s="238" t="s">
        <v>191</v>
      </c>
      <c r="E144" s="249" t="s">
        <v>1</v>
      </c>
      <c r="F144" s="250" t="s">
        <v>214</v>
      </c>
      <c r="G144" s="248"/>
      <c r="H144" s="251">
        <v>70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191</v>
      </c>
      <c r="AU144" s="257" t="s">
        <v>86</v>
      </c>
      <c r="AV144" s="14" t="s">
        <v>86</v>
      </c>
      <c r="AW144" s="14" t="s">
        <v>32</v>
      </c>
      <c r="AX144" s="14" t="s">
        <v>84</v>
      </c>
      <c r="AY144" s="257" t="s">
        <v>119</v>
      </c>
    </row>
    <row r="145" s="2" customFormat="1" ht="16.5" customHeight="1">
      <c r="A145" s="38"/>
      <c r="B145" s="39"/>
      <c r="C145" s="218" t="s">
        <v>118</v>
      </c>
      <c r="D145" s="218" t="s">
        <v>120</v>
      </c>
      <c r="E145" s="219" t="s">
        <v>215</v>
      </c>
      <c r="F145" s="220" t="s">
        <v>216</v>
      </c>
      <c r="G145" s="221" t="s">
        <v>201</v>
      </c>
      <c r="H145" s="222">
        <v>759</v>
      </c>
      <c r="I145" s="223"/>
      <c r="J145" s="224">
        <f>ROUND(I145*H145,2)</f>
        <v>0</v>
      </c>
      <c r="K145" s="220" t="s">
        <v>132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0.20499999999999999</v>
      </c>
      <c r="T145" s="228">
        <f>S145*H145</f>
        <v>155.595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134</v>
      </c>
      <c r="AT145" s="229" t="s">
        <v>120</v>
      </c>
      <c r="AU145" s="229" t="s">
        <v>86</v>
      </c>
      <c r="AY145" s="17" t="s">
        <v>119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134</v>
      </c>
      <c r="BM145" s="229" t="s">
        <v>217</v>
      </c>
    </row>
    <row r="146" s="13" customFormat="1">
      <c r="A146" s="13"/>
      <c r="B146" s="236"/>
      <c r="C146" s="237"/>
      <c r="D146" s="238" t="s">
        <v>191</v>
      </c>
      <c r="E146" s="239" t="s">
        <v>1</v>
      </c>
      <c r="F146" s="240" t="s">
        <v>203</v>
      </c>
      <c r="G146" s="237"/>
      <c r="H146" s="239" t="s">
        <v>1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191</v>
      </c>
      <c r="AU146" s="246" t="s">
        <v>86</v>
      </c>
      <c r="AV146" s="13" t="s">
        <v>84</v>
      </c>
      <c r="AW146" s="13" t="s">
        <v>32</v>
      </c>
      <c r="AX146" s="13" t="s">
        <v>76</v>
      </c>
      <c r="AY146" s="246" t="s">
        <v>119</v>
      </c>
    </row>
    <row r="147" s="13" customFormat="1">
      <c r="A147" s="13"/>
      <c r="B147" s="236"/>
      <c r="C147" s="237"/>
      <c r="D147" s="238" t="s">
        <v>191</v>
      </c>
      <c r="E147" s="239" t="s">
        <v>1</v>
      </c>
      <c r="F147" s="240" t="s">
        <v>218</v>
      </c>
      <c r="G147" s="237"/>
      <c r="H147" s="239" t="s">
        <v>1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191</v>
      </c>
      <c r="AU147" s="246" t="s">
        <v>86</v>
      </c>
      <c r="AV147" s="13" t="s">
        <v>84</v>
      </c>
      <c r="AW147" s="13" t="s">
        <v>32</v>
      </c>
      <c r="AX147" s="13" t="s">
        <v>76</v>
      </c>
      <c r="AY147" s="246" t="s">
        <v>119</v>
      </c>
    </row>
    <row r="148" s="14" customFormat="1">
      <c r="A148" s="14"/>
      <c r="B148" s="247"/>
      <c r="C148" s="248"/>
      <c r="D148" s="238" t="s">
        <v>191</v>
      </c>
      <c r="E148" s="249" t="s">
        <v>1</v>
      </c>
      <c r="F148" s="250" t="s">
        <v>219</v>
      </c>
      <c r="G148" s="248"/>
      <c r="H148" s="251">
        <v>749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191</v>
      </c>
      <c r="AU148" s="257" t="s">
        <v>86</v>
      </c>
      <c r="AV148" s="14" t="s">
        <v>86</v>
      </c>
      <c r="AW148" s="14" t="s">
        <v>32</v>
      </c>
      <c r="AX148" s="14" t="s">
        <v>76</v>
      </c>
      <c r="AY148" s="257" t="s">
        <v>119</v>
      </c>
    </row>
    <row r="149" s="13" customFormat="1">
      <c r="A149" s="13"/>
      <c r="B149" s="236"/>
      <c r="C149" s="237"/>
      <c r="D149" s="238" t="s">
        <v>191</v>
      </c>
      <c r="E149" s="239" t="s">
        <v>1</v>
      </c>
      <c r="F149" s="240" t="s">
        <v>220</v>
      </c>
      <c r="G149" s="237"/>
      <c r="H149" s="239" t="s">
        <v>1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191</v>
      </c>
      <c r="AU149" s="246" t="s">
        <v>86</v>
      </c>
      <c r="AV149" s="13" t="s">
        <v>84</v>
      </c>
      <c r="AW149" s="13" t="s">
        <v>32</v>
      </c>
      <c r="AX149" s="13" t="s">
        <v>76</v>
      </c>
      <c r="AY149" s="246" t="s">
        <v>119</v>
      </c>
    </row>
    <row r="150" s="14" customFormat="1">
      <c r="A150" s="14"/>
      <c r="B150" s="247"/>
      <c r="C150" s="248"/>
      <c r="D150" s="238" t="s">
        <v>191</v>
      </c>
      <c r="E150" s="249" t="s">
        <v>1</v>
      </c>
      <c r="F150" s="250" t="s">
        <v>157</v>
      </c>
      <c r="G150" s="248"/>
      <c r="H150" s="251">
        <v>10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191</v>
      </c>
      <c r="AU150" s="257" t="s">
        <v>86</v>
      </c>
      <c r="AV150" s="14" t="s">
        <v>86</v>
      </c>
      <c r="AW150" s="14" t="s">
        <v>32</v>
      </c>
      <c r="AX150" s="14" t="s">
        <v>76</v>
      </c>
      <c r="AY150" s="257" t="s">
        <v>119</v>
      </c>
    </row>
    <row r="151" s="15" customFormat="1">
      <c r="A151" s="15"/>
      <c r="B151" s="258"/>
      <c r="C151" s="259"/>
      <c r="D151" s="238" t="s">
        <v>191</v>
      </c>
      <c r="E151" s="260" t="s">
        <v>1</v>
      </c>
      <c r="F151" s="261" t="s">
        <v>221</v>
      </c>
      <c r="G151" s="259"/>
      <c r="H151" s="262">
        <v>759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8" t="s">
        <v>191</v>
      </c>
      <c r="AU151" s="268" t="s">
        <v>86</v>
      </c>
      <c r="AV151" s="15" t="s">
        <v>134</v>
      </c>
      <c r="AW151" s="15" t="s">
        <v>32</v>
      </c>
      <c r="AX151" s="15" t="s">
        <v>84</v>
      </c>
      <c r="AY151" s="268" t="s">
        <v>119</v>
      </c>
    </row>
    <row r="152" s="2" customFormat="1" ht="16.5" customHeight="1">
      <c r="A152" s="38"/>
      <c r="B152" s="39"/>
      <c r="C152" s="218" t="s">
        <v>222</v>
      </c>
      <c r="D152" s="218" t="s">
        <v>120</v>
      </c>
      <c r="E152" s="219" t="s">
        <v>223</v>
      </c>
      <c r="F152" s="220" t="s">
        <v>224</v>
      </c>
      <c r="G152" s="221" t="s">
        <v>201</v>
      </c>
      <c r="H152" s="222">
        <v>21</v>
      </c>
      <c r="I152" s="223"/>
      <c r="J152" s="224">
        <f>ROUND(I152*H152,2)</f>
        <v>0</v>
      </c>
      <c r="K152" s="220" t="s">
        <v>132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0.28999999999999998</v>
      </c>
      <c r="T152" s="228">
        <f>S152*H152</f>
        <v>6.0899999999999999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134</v>
      </c>
      <c r="AT152" s="229" t="s">
        <v>120</v>
      </c>
      <c r="AU152" s="229" t="s">
        <v>86</v>
      </c>
      <c r="AY152" s="17" t="s">
        <v>119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134</v>
      </c>
      <c r="BM152" s="229" t="s">
        <v>225</v>
      </c>
    </row>
    <row r="153" s="13" customFormat="1">
      <c r="A153" s="13"/>
      <c r="B153" s="236"/>
      <c r="C153" s="237"/>
      <c r="D153" s="238" t="s">
        <v>191</v>
      </c>
      <c r="E153" s="239" t="s">
        <v>1</v>
      </c>
      <c r="F153" s="240" t="s">
        <v>203</v>
      </c>
      <c r="G153" s="237"/>
      <c r="H153" s="239" t="s">
        <v>1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191</v>
      </c>
      <c r="AU153" s="246" t="s">
        <v>86</v>
      </c>
      <c r="AV153" s="13" t="s">
        <v>84</v>
      </c>
      <c r="AW153" s="13" t="s">
        <v>32</v>
      </c>
      <c r="AX153" s="13" t="s">
        <v>76</v>
      </c>
      <c r="AY153" s="246" t="s">
        <v>119</v>
      </c>
    </row>
    <row r="154" s="13" customFormat="1">
      <c r="A154" s="13"/>
      <c r="B154" s="236"/>
      <c r="C154" s="237"/>
      <c r="D154" s="238" t="s">
        <v>191</v>
      </c>
      <c r="E154" s="239" t="s">
        <v>1</v>
      </c>
      <c r="F154" s="240" t="s">
        <v>226</v>
      </c>
      <c r="G154" s="237"/>
      <c r="H154" s="239" t="s">
        <v>1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191</v>
      </c>
      <c r="AU154" s="246" t="s">
        <v>86</v>
      </c>
      <c r="AV154" s="13" t="s">
        <v>84</v>
      </c>
      <c r="AW154" s="13" t="s">
        <v>32</v>
      </c>
      <c r="AX154" s="13" t="s">
        <v>76</v>
      </c>
      <c r="AY154" s="246" t="s">
        <v>119</v>
      </c>
    </row>
    <row r="155" s="13" customFormat="1">
      <c r="A155" s="13"/>
      <c r="B155" s="236"/>
      <c r="C155" s="237"/>
      <c r="D155" s="238" t="s">
        <v>191</v>
      </c>
      <c r="E155" s="239" t="s">
        <v>1</v>
      </c>
      <c r="F155" s="240" t="s">
        <v>227</v>
      </c>
      <c r="G155" s="237"/>
      <c r="H155" s="239" t="s">
        <v>1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191</v>
      </c>
      <c r="AU155" s="246" t="s">
        <v>86</v>
      </c>
      <c r="AV155" s="13" t="s">
        <v>84</v>
      </c>
      <c r="AW155" s="13" t="s">
        <v>32</v>
      </c>
      <c r="AX155" s="13" t="s">
        <v>76</v>
      </c>
      <c r="AY155" s="246" t="s">
        <v>119</v>
      </c>
    </row>
    <row r="156" s="14" customFormat="1">
      <c r="A156" s="14"/>
      <c r="B156" s="247"/>
      <c r="C156" s="248"/>
      <c r="D156" s="238" t="s">
        <v>191</v>
      </c>
      <c r="E156" s="249" t="s">
        <v>1</v>
      </c>
      <c r="F156" s="250" t="s">
        <v>7</v>
      </c>
      <c r="G156" s="248"/>
      <c r="H156" s="251">
        <v>21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191</v>
      </c>
      <c r="AU156" s="257" t="s">
        <v>86</v>
      </c>
      <c r="AV156" s="14" t="s">
        <v>86</v>
      </c>
      <c r="AW156" s="14" t="s">
        <v>32</v>
      </c>
      <c r="AX156" s="14" t="s">
        <v>84</v>
      </c>
      <c r="AY156" s="257" t="s">
        <v>119</v>
      </c>
    </row>
    <row r="157" s="2" customFormat="1" ht="16.5" customHeight="1">
      <c r="A157" s="38"/>
      <c r="B157" s="39"/>
      <c r="C157" s="218" t="s">
        <v>228</v>
      </c>
      <c r="D157" s="218" t="s">
        <v>120</v>
      </c>
      <c r="E157" s="219" t="s">
        <v>229</v>
      </c>
      <c r="F157" s="220" t="s">
        <v>230</v>
      </c>
      <c r="G157" s="221" t="s">
        <v>201</v>
      </c>
      <c r="H157" s="222">
        <v>770</v>
      </c>
      <c r="I157" s="223"/>
      <c r="J157" s="224">
        <f>ROUND(I157*H157,2)</f>
        <v>0</v>
      </c>
      <c r="K157" s="220" t="s">
        <v>132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0.11500000000000001</v>
      </c>
      <c r="T157" s="228">
        <f>S157*H157</f>
        <v>88.549999999999997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134</v>
      </c>
      <c r="AT157" s="229" t="s">
        <v>120</v>
      </c>
      <c r="AU157" s="229" t="s">
        <v>86</v>
      </c>
      <c r="AY157" s="17" t="s">
        <v>119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134</v>
      </c>
      <c r="BM157" s="229" t="s">
        <v>231</v>
      </c>
    </row>
    <row r="158" s="13" customFormat="1">
      <c r="A158" s="13"/>
      <c r="B158" s="236"/>
      <c r="C158" s="237"/>
      <c r="D158" s="238" t="s">
        <v>191</v>
      </c>
      <c r="E158" s="239" t="s">
        <v>1</v>
      </c>
      <c r="F158" s="240" t="s">
        <v>203</v>
      </c>
      <c r="G158" s="237"/>
      <c r="H158" s="239" t="s">
        <v>1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191</v>
      </c>
      <c r="AU158" s="246" t="s">
        <v>86</v>
      </c>
      <c r="AV158" s="13" t="s">
        <v>84</v>
      </c>
      <c r="AW158" s="13" t="s">
        <v>32</v>
      </c>
      <c r="AX158" s="13" t="s">
        <v>76</v>
      </c>
      <c r="AY158" s="246" t="s">
        <v>119</v>
      </c>
    </row>
    <row r="159" s="13" customFormat="1">
      <c r="A159" s="13"/>
      <c r="B159" s="236"/>
      <c r="C159" s="237"/>
      <c r="D159" s="238" t="s">
        <v>191</v>
      </c>
      <c r="E159" s="239" t="s">
        <v>1</v>
      </c>
      <c r="F159" s="240" t="s">
        <v>232</v>
      </c>
      <c r="G159" s="237"/>
      <c r="H159" s="239" t="s">
        <v>1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191</v>
      </c>
      <c r="AU159" s="246" t="s">
        <v>86</v>
      </c>
      <c r="AV159" s="13" t="s">
        <v>84</v>
      </c>
      <c r="AW159" s="13" t="s">
        <v>32</v>
      </c>
      <c r="AX159" s="13" t="s">
        <v>76</v>
      </c>
      <c r="AY159" s="246" t="s">
        <v>119</v>
      </c>
    </row>
    <row r="160" s="13" customFormat="1">
      <c r="A160" s="13"/>
      <c r="B160" s="236"/>
      <c r="C160" s="237"/>
      <c r="D160" s="238" t="s">
        <v>191</v>
      </c>
      <c r="E160" s="239" t="s">
        <v>1</v>
      </c>
      <c r="F160" s="240" t="s">
        <v>227</v>
      </c>
      <c r="G160" s="237"/>
      <c r="H160" s="239" t="s">
        <v>1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191</v>
      </c>
      <c r="AU160" s="246" t="s">
        <v>86</v>
      </c>
      <c r="AV160" s="13" t="s">
        <v>84</v>
      </c>
      <c r="AW160" s="13" t="s">
        <v>32</v>
      </c>
      <c r="AX160" s="13" t="s">
        <v>76</v>
      </c>
      <c r="AY160" s="246" t="s">
        <v>119</v>
      </c>
    </row>
    <row r="161" s="14" customFormat="1">
      <c r="A161" s="14"/>
      <c r="B161" s="247"/>
      <c r="C161" s="248"/>
      <c r="D161" s="238" t="s">
        <v>191</v>
      </c>
      <c r="E161" s="249" t="s">
        <v>1</v>
      </c>
      <c r="F161" s="250" t="s">
        <v>233</v>
      </c>
      <c r="G161" s="248"/>
      <c r="H161" s="251">
        <v>770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191</v>
      </c>
      <c r="AU161" s="257" t="s">
        <v>86</v>
      </c>
      <c r="AV161" s="14" t="s">
        <v>86</v>
      </c>
      <c r="AW161" s="14" t="s">
        <v>32</v>
      </c>
      <c r="AX161" s="14" t="s">
        <v>84</v>
      </c>
      <c r="AY161" s="257" t="s">
        <v>119</v>
      </c>
    </row>
    <row r="162" s="2" customFormat="1" ht="24.15" customHeight="1">
      <c r="A162" s="38"/>
      <c r="B162" s="39"/>
      <c r="C162" s="218" t="s">
        <v>141</v>
      </c>
      <c r="D162" s="218" t="s">
        <v>120</v>
      </c>
      <c r="E162" s="219" t="s">
        <v>234</v>
      </c>
      <c r="F162" s="220" t="s">
        <v>235</v>
      </c>
      <c r="G162" s="221" t="s">
        <v>189</v>
      </c>
      <c r="H162" s="222">
        <v>8</v>
      </c>
      <c r="I162" s="223"/>
      <c r="J162" s="224">
        <f>ROUND(I162*H162,2)</f>
        <v>0</v>
      </c>
      <c r="K162" s="220" t="s">
        <v>132</v>
      </c>
      <c r="L162" s="44"/>
      <c r="M162" s="225" t="s">
        <v>1</v>
      </c>
      <c r="N162" s="226" t="s">
        <v>41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0.26000000000000001</v>
      </c>
      <c r="T162" s="228">
        <f>S162*H162</f>
        <v>2.0800000000000001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134</v>
      </c>
      <c r="AT162" s="229" t="s">
        <v>120</v>
      </c>
      <c r="AU162" s="229" t="s">
        <v>86</v>
      </c>
      <c r="AY162" s="17" t="s">
        <v>119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84</v>
      </c>
      <c r="BK162" s="230">
        <f>ROUND(I162*H162,2)</f>
        <v>0</v>
      </c>
      <c r="BL162" s="17" t="s">
        <v>134</v>
      </c>
      <c r="BM162" s="229" t="s">
        <v>236</v>
      </c>
    </row>
    <row r="163" s="13" customFormat="1">
      <c r="A163" s="13"/>
      <c r="B163" s="236"/>
      <c r="C163" s="237"/>
      <c r="D163" s="238" t="s">
        <v>191</v>
      </c>
      <c r="E163" s="239" t="s">
        <v>1</v>
      </c>
      <c r="F163" s="240" t="s">
        <v>203</v>
      </c>
      <c r="G163" s="237"/>
      <c r="H163" s="239" t="s">
        <v>1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191</v>
      </c>
      <c r="AU163" s="246" t="s">
        <v>86</v>
      </c>
      <c r="AV163" s="13" t="s">
        <v>84</v>
      </c>
      <c r="AW163" s="13" t="s">
        <v>32</v>
      </c>
      <c r="AX163" s="13" t="s">
        <v>76</v>
      </c>
      <c r="AY163" s="246" t="s">
        <v>119</v>
      </c>
    </row>
    <row r="164" s="13" customFormat="1">
      <c r="A164" s="13"/>
      <c r="B164" s="236"/>
      <c r="C164" s="237"/>
      <c r="D164" s="238" t="s">
        <v>191</v>
      </c>
      <c r="E164" s="239" t="s">
        <v>1</v>
      </c>
      <c r="F164" s="240" t="s">
        <v>237</v>
      </c>
      <c r="G164" s="237"/>
      <c r="H164" s="239" t="s">
        <v>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191</v>
      </c>
      <c r="AU164" s="246" t="s">
        <v>86</v>
      </c>
      <c r="AV164" s="13" t="s">
        <v>84</v>
      </c>
      <c r="AW164" s="13" t="s">
        <v>32</v>
      </c>
      <c r="AX164" s="13" t="s">
        <v>76</v>
      </c>
      <c r="AY164" s="246" t="s">
        <v>119</v>
      </c>
    </row>
    <row r="165" s="14" customFormat="1">
      <c r="A165" s="14"/>
      <c r="B165" s="247"/>
      <c r="C165" s="248"/>
      <c r="D165" s="238" t="s">
        <v>191</v>
      </c>
      <c r="E165" s="249" t="s">
        <v>1</v>
      </c>
      <c r="F165" s="250" t="s">
        <v>149</v>
      </c>
      <c r="G165" s="248"/>
      <c r="H165" s="251">
        <v>8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191</v>
      </c>
      <c r="AU165" s="257" t="s">
        <v>86</v>
      </c>
      <c r="AV165" s="14" t="s">
        <v>86</v>
      </c>
      <c r="AW165" s="14" t="s">
        <v>32</v>
      </c>
      <c r="AX165" s="14" t="s">
        <v>84</v>
      </c>
      <c r="AY165" s="257" t="s">
        <v>119</v>
      </c>
    </row>
    <row r="166" s="2" customFormat="1" ht="33" customHeight="1">
      <c r="A166" s="38"/>
      <c r="B166" s="39"/>
      <c r="C166" s="218" t="s">
        <v>238</v>
      </c>
      <c r="D166" s="218" t="s">
        <v>120</v>
      </c>
      <c r="E166" s="219" t="s">
        <v>239</v>
      </c>
      <c r="F166" s="220" t="s">
        <v>240</v>
      </c>
      <c r="G166" s="221" t="s">
        <v>189</v>
      </c>
      <c r="H166" s="222">
        <v>1</v>
      </c>
      <c r="I166" s="223"/>
      <c r="J166" s="224">
        <f>ROUND(I166*H166,2)</f>
        <v>0</v>
      </c>
      <c r="K166" s="220" t="s">
        <v>132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0.255</v>
      </c>
      <c r="T166" s="228">
        <f>S166*H166</f>
        <v>0.255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134</v>
      </c>
      <c r="AT166" s="229" t="s">
        <v>120</v>
      </c>
      <c r="AU166" s="229" t="s">
        <v>86</v>
      </c>
      <c r="AY166" s="17" t="s">
        <v>119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134</v>
      </c>
      <c r="BM166" s="229" t="s">
        <v>241</v>
      </c>
    </row>
    <row r="167" s="13" customFormat="1">
      <c r="A167" s="13"/>
      <c r="B167" s="236"/>
      <c r="C167" s="237"/>
      <c r="D167" s="238" t="s">
        <v>191</v>
      </c>
      <c r="E167" s="239" t="s">
        <v>1</v>
      </c>
      <c r="F167" s="240" t="s">
        <v>203</v>
      </c>
      <c r="G167" s="237"/>
      <c r="H167" s="239" t="s">
        <v>1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191</v>
      </c>
      <c r="AU167" s="246" t="s">
        <v>86</v>
      </c>
      <c r="AV167" s="13" t="s">
        <v>84</v>
      </c>
      <c r="AW167" s="13" t="s">
        <v>32</v>
      </c>
      <c r="AX167" s="13" t="s">
        <v>76</v>
      </c>
      <c r="AY167" s="246" t="s">
        <v>119</v>
      </c>
    </row>
    <row r="168" s="14" customFormat="1">
      <c r="A168" s="14"/>
      <c r="B168" s="247"/>
      <c r="C168" s="248"/>
      <c r="D168" s="238" t="s">
        <v>191</v>
      </c>
      <c r="E168" s="249" t="s">
        <v>1</v>
      </c>
      <c r="F168" s="250" t="s">
        <v>84</v>
      </c>
      <c r="G168" s="248"/>
      <c r="H168" s="251">
        <v>1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191</v>
      </c>
      <c r="AU168" s="257" t="s">
        <v>86</v>
      </c>
      <c r="AV168" s="14" t="s">
        <v>86</v>
      </c>
      <c r="AW168" s="14" t="s">
        <v>32</v>
      </c>
      <c r="AX168" s="14" t="s">
        <v>84</v>
      </c>
      <c r="AY168" s="257" t="s">
        <v>119</v>
      </c>
    </row>
    <row r="169" s="2" customFormat="1" ht="37.8" customHeight="1">
      <c r="A169" s="38"/>
      <c r="B169" s="39"/>
      <c r="C169" s="218" t="s">
        <v>153</v>
      </c>
      <c r="D169" s="218" t="s">
        <v>120</v>
      </c>
      <c r="E169" s="219" t="s">
        <v>242</v>
      </c>
      <c r="F169" s="220" t="s">
        <v>243</v>
      </c>
      <c r="G169" s="221" t="s">
        <v>244</v>
      </c>
      <c r="H169" s="222">
        <v>336</v>
      </c>
      <c r="I169" s="223"/>
      <c r="J169" s="224">
        <f>ROUND(I169*H169,2)</f>
        <v>0</v>
      </c>
      <c r="K169" s="220" t="s">
        <v>132</v>
      </c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134</v>
      </c>
      <c r="AT169" s="229" t="s">
        <v>120</v>
      </c>
      <c r="AU169" s="229" t="s">
        <v>86</v>
      </c>
      <c r="AY169" s="17" t="s">
        <v>119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134</v>
      </c>
      <c r="BM169" s="229" t="s">
        <v>245</v>
      </c>
    </row>
    <row r="170" s="13" customFormat="1">
      <c r="A170" s="13"/>
      <c r="B170" s="236"/>
      <c r="C170" s="237"/>
      <c r="D170" s="238" t="s">
        <v>191</v>
      </c>
      <c r="E170" s="239" t="s">
        <v>1</v>
      </c>
      <c r="F170" s="240" t="s">
        <v>203</v>
      </c>
      <c r="G170" s="237"/>
      <c r="H170" s="239" t="s">
        <v>1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191</v>
      </c>
      <c r="AU170" s="246" t="s">
        <v>86</v>
      </c>
      <c r="AV170" s="13" t="s">
        <v>84</v>
      </c>
      <c r="AW170" s="13" t="s">
        <v>32</v>
      </c>
      <c r="AX170" s="13" t="s">
        <v>76</v>
      </c>
      <c r="AY170" s="246" t="s">
        <v>119</v>
      </c>
    </row>
    <row r="171" s="13" customFormat="1">
      <c r="A171" s="13"/>
      <c r="B171" s="236"/>
      <c r="C171" s="237"/>
      <c r="D171" s="238" t="s">
        <v>191</v>
      </c>
      <c r="E171" s="239" t="s">
        <v>1</v>
      </c>
      <c r="F171" s="240" t="s">
        <v>246</v>
      </c>
      <c r="G171" s="237"/>
      <c r="H171" s="239" t="s">
        <v>1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191</v>
      </c>
      <c r="AU171" s="246" t="s">
        <v>86</v>
      </c>
      <c r="AV171" s="13" t="s">
        <v>84</v>
      </c>
      <c r="AW171" s="13" t="s">
        <v>32</v>
      </c>
      <c r="AX171" s="13" t="s">
        <v>76</v>
      </c>
      <c r="AY171" s="246" t="s">
        <v>119</v>
      </c>
    </row>
    <row r="172" s="14" customFormat="1">
      <c r="A172" s="14"/>
      <c r="B172" s="247"/>
      <c r="C172" s="248"/>
      <c r="D172" s="238" t="s">
        <v>191</v>
      </c>
      <c r="E172" s="249" t="s">
        <v>1</v>
      </c>
      <c r="F172" s="250" t="s">
        <v>247</v>
      </c>
      <c r="G172" s="248"/>
      <c r="H172" s="251">
        <v>336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191</v>
      </c>
      <c r="AU172" s="257" t="s">
        <v>86</v>
      </c>
      <c r="AV172" s="14" t="s">
        <v>86</v>
      </c>
      <c r="AW172" s="14" t="s">
        <v>32</v>
      </c>
      <c r="AX172" s="14" t="s">
        <v>84</v>
      </c>
      <c r="AY172" s="257" t="s">
        <v>119</v>
      </c>
    </row>
    <row r="173" s="2" customFormat="1" ht="33" customHeight="1">
      <c r="A173" s="38"/>
      <c r="B173" s="39"/>
      <c r="C173" s="218" t="s">
        <v>157</v>
      </c>
      <c r="D173" s="218" t="s">
        <v>120</v>
      </c>
      <c r="E173" s="219" t="s">
        <v>248</v>
      </c>
      <c r="F173" s="220" t="s">
        <v>249</v>
      </c>
      <c r="G173" s="221" t="s">
        <v>244</v>
      </c>
      <c r="H173" s="222">
        <v>34.560000000000002</v>
      </c>
      <c r="I173" s="223"/>
      <c r="J173" s="224">
        <f>ROUND(I173*H173,2)</f>
        <v>0</v>
      </c>
      <c r="K173" s="220" t="s">
        <v>132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134</v>
      </c>
      <c r="AT173" s="229" t="s">
        <v>120</v>
      </c>
      <c r="AU173" s="229" t="s">
        <v>86</v>
      </c>
      <c r="AY173" s="17" t="s">
        <v>119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134</v>
      </c>
      <c r="BM173" s="229" t="s">
        <v>250</v>
      </c>
    </row>
    <row r="174" s="13" customFormat="1">
      <c r="A174" s="13"/>
      <c r="B174" s="236"/>
      <c r="C174" s="237"/>
      <c r="D174" s="238" t="s">
        <v>191</v>
      </c>
      <c r="E174" s="239" t="s">
        <v>1</v>
      </c>
      <c r="F174" s="240" t="s">
        <v>251</v>
      </c>
      <c r="G174" s="237"/>
      <c r="H174" s="239" t="s">
        <v>1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191</v>
      </c>
      <c r="AU174" s="246" t="s">
        <v>86</v>
      </c>
      <c r="AV174" s="13" t="s">
        <v>84</v>
      </c>
      <c r="AW174" s="13" t="s">
        <v>32</v>
      </c>
      <c r="AX174" s="13" t="s">
        <v>76</v>
      </c>
      <c r="AY174" s="246" t="s">
        <v>119</v>
      </c>
    </row>
    <row r="175" s="14" customFormat="1">
      <c r="A175" s="14"/>
      <c r="B175" s="247"/>
      <c r="C175" s="248"/>
      <c r="D175" s="238" t="s">
        <v>191</v>
      </c>
      <c r="E175" s="249" t="s">
        <v>1</v>
      </c>
      <c r="F175" s="250" t="s">
        <v>252</v>
      </c>
      <c r="G175" s="248"/>
      <c r="H175" s="251">
        <v>34.560000000000002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191</v>
      </c>
      <c r="AU175" s="257" t="s">
        <v>86</v>
      </c>
      <c r="AV175" s="14" t="s">
        <v>86</v>
      </c>
      <c r="AW175" s="14" t="s">
        <v>32</v>
      </c>
      <c r="AX175" s="14" t="s">
        <v>84</v>
      </c>
      <c r="AY175" s="257" t="s">
        <v>119</v>
      </c>
    </row>
    <row r="176" s="2" customFormat="1" ht="24.15" customHeight="1">
      <c r="A176" s="38"/>
      <c r="B176" s="39"/>
      <c r="C176" s="218" t="s">
        <v>161</v>
      </c>
      <c r="D176" s="218" t="s">
        <v>120</v>
      </c>
      <c r="E176" s="219" t="s">
        <v>253</v>
      </c>
      <c r="F176" s="220" t="s">
        <v>254</v>
      </c>
      <c r="G176" s="221" t="s">
        <v>244</v>
      </c>
      <c r="H176" s="222">
        <v>128</v>
      </c>
      <c r="I176" s="223"/>
      <c r="J176" s="224">
        <f>ROUND(I176*H176,2)</f>
        <v>0</v>
      </c>
      <c r="K176" s="220" t="s">
        <v>132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134</v>
      </c>
      <c r="AT176" s="229" t="s">
        <v>120</v>
      </c>
      <c r="AU176" s="229" t="s">
        <v>86</v>
      </c>
      <c r="AY176" s="17" t="s">
        <v>119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134</v>
      </c>
      <c r="BM176" s="229" t="s">
        <v>255</v>
      </c>
    </row>
    <row r="177" s="13" customFormat="1">
      <c r="A177" s="13"/>
      <c r="B177" s="236"/>
      <c r="C177" s="237"/>
      <c r="D177" s="238" t="s">
        <v>191</v>
      </c>
      <c r="E177" s="239" t="s">
        <v>1</v>
      </c>
      <c r="F177" s="240" t="s">
        <v>203</v>
      </c>
      <c r="G177" s="237"/>
      <c r="H177" s="239" t="s">
        <v>1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191</v>
      </c>
      <c r="AU177" s="246" t="s">
        <v>86</v>
      </c>
      <c r="AV177" s="13" t="s">
        <v>84</v>
      </c>
      <c r="AW177" s="13" t="s">
        <v>32</v>
      </c>
      <c r="AX177" s="13" t="s">
        <v>76</v>
      </c>
      <c r="AY177" s="246" t="s">
        <v>119</v>
      </c>
    </row>
    <row r="178" s="13" customFormat="1">
      <c r="A178" s="13"/>
      <c r="B178" s="236"/>
      <c r="C178" s="237"/>
      <c r="D178" s="238" t="s">
        <v>191</v>
      </c>
      <c r="E178" s="239" t="s">
        <v>1</v>
      </c>
      <c r="F178" s="240" t="s">
        <v>256</v>
      </c>
      <c r="G178" s="237"/>
      <c r="H178" s="239" t="s">
        <v>1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191</v>
      </c>
      <c r="AU178" s="246" t="s">
        <v>86</v>
      </c>
      <c r="AV178" s="13" t="s">
        <v>84</v>
      </c>
      <c r="AW178" s="13" t="s">
        <v>32</v>
      </c>
      <c r="AX178" s="13" t="s">
        <v>76</v>
      </c>
      <c r="AY178" s="246" t="s">
        <v>119</v>
      </c>
    </row>
    <row r="179" s="13" customFormat="1">
      <c r="A179" s="13"/>
      <c r="B179" s="236"/>
      <c r="C179" s="237"/>
      <c r="D179" s="238" t="s">
        <v>191</v>
      </c>
      <c r="E179" s="239" t="s">
        <v>1</v>
      </c>
      <c r="F179" s="240" t="s">
        <v>257</v>
      </c>
      <c r="G179" s="237"/>
      <c r="H179" s="239" t="s">
        <v>1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191</v>
      </c>
      <c r="AU179" s="246" t="s">
        <v>86</v>
      </c>
      <c r="AV179" s="13" t="s">
        <v>84</v>
      </c>
      <c r="AW179" s="13" t="s">
        <v>32</v>
      </c>
      <c r="AX179" s="13" t="s">
        <v>76</v>
      </c>
      <c r="AY179" s="246" t="s">
        <v>119</v>
      </c>
    </row>
    <row r="180" s="14" customFormat="1">
      <c r="A180" s="14"/>
      <c r="B180" s="247"/>
      <c r="C180" s="248"/>
      <c r="D180" s="238" t="s">
        <v>191</v>
      </c>
      <c r="E180" s="249" t="s">
        <v>1</v>
      </c>
      <c r="F180" s="250" t="s">
        <v>258</v>
      </c>
      <c r="G180" s="248"/>
      <c r="H180" s="251">
        <v>128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191</v>
      </c>
      <c r="AU180" s="257" t="s">
        <v>86</v>
      </c>
      <c r="AV180" s="14" t="s">
        <v>86</v>
      </c>
      <c r="AW180" s="14" t="s">
        <v>32</v>
      </c>
      <c r="AX180" s="14" t="s">
        <v>84</v>
      </c>
      <c r="AY180" s="257" t="s">
        <v>119</v>
      </c>
    </row>
    <row r="181" s="2" customFormat="1" ht="24.15" customHeight="1">
      <c r="A181" s="38"/>
      <c r="B181" s="39"/>
      <c r="C181" s="218" t="s">
        <v>259</v>
      </c>
      <c r="D181" s="218" t="s">
        <v>120</v>
      </c>
      <c r="E181" s="219" t="s">
        <v>260</v>
      </c>
      <c r="F181" s="220" t="s">
        <v>261</v>
      </c>
      <c r="G181" s="221" t="s">
        <v>189</v>
      </c>
      <c r="H181" s="222">
        <v>440</v>
      </c>
      <c r="I181" s="223"/>
      <c r="J181" s="224">
        <f>ROUND(I181*H181,2)</f>
        <v>0</v>
      </c>
      <c r="K181" s="220" t="s">
        <v>132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134</v>
      </c>
      <c r="AT181" s="229" t="s">
        <v>120</v>
      </c>
      <c r="AU181" s="229" t="s">
        <v>86</v>
      </c>
      <c r="AY181" s="17" t="s">
        <v>119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84</v>
      </c>
      <c r="BK181" s="230">
        <f>ROUND(I181*H181,2)</f>
        <v>0</v>
      </c>
      <c r="BL181" s="17" t="s">
        <v>134</v>
      </c>
      <c r="BM181" s="229" t="s">
        <v>262</v>
      </c>
    </row>
    <row r="182" s="14" customFormat="1">
      <c r="A182" s="14"/>
      <c r="B182" s="247"/>
      <c r="C182" s="248"/>
      <c r="D182" s="238" t="s">
        <v>191</v>
      </c>
      <c r="E182" s="249" t="s">
        <v>1</v>
      </c>
      <c r="F182" s="250" t="s">
        <v>263</v>
      </c>
      <c r="G182" s="248"/>
      <c r="H182" s="251">
        <v>440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191</v>
      </c>
      <c r="AU182" s="257" t="s">
        <v>86</v>
      </c>
      <c r="AV182" s="14" t="s">
        <v>86</v>
      </c>
      <c r="AW182" s="14" t="s">
        <v>32</v>
      </c>
      <c r="AX182" s="14" t="s">
        <v>84</v>
      </c>
      <c r="AY182" s="257" t="s">
        <v>119</v>
      </c>
    </row>
    <row r="183" s="2" customFormat="1" ht="33" customHeight="1">
      <c r="A183" s="38"/>
      <c r="B183" s="39"/>
      <c r="C183" s="218" t="s">
        <v>8</v>
      </c>
      <c r="D183" s="218" t="s">
        <v>120</v>
      </c>
      <c r="E183" s="219" t="s">
        <v>264</v>
      </c>
      <c r="F183" s="220" t="s">
        <v>265</v>
      </c>
      <c r="G183" s="221" t="s">
        <v>244</v>
      </c>
      <c r="H183" s="222">
        <v>242.56</v>
      </c>
      <c r="I183" s="223"/>
      <c r="J183" s="224">
        <f>ROUND(I183*H183,2)</f>
        <v>0</v>
      </c>
      <c r="K183" s="220" t="s">
        <v>132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134</v>
      </c>
      <c r="AT183" s="229" t="s">
        <v>120</v>
      </c>
      <c r="AU183" s="229" t="s">
        <v>86</v>
      </c>
      <c r="AY183" s="17" t="s">
        <v>119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134</v>
      </c>
      <c r="BM183" s="229" t="s">
        <v>266</v>
      </c>
    </row>
    <row r="184" s="14" customFormat="1">
      <c r="A184" s="14"/>
      <c r="B184" s="247"/>
      <c r="C184" s="248"/>
      <c r="D184" s="238" t="s">
        <v>191</v>
      </c>
      <c r="E184" s="249" t="s">
        <v>1</v>
      </c>
      <c r="F184" s="250" t="s">
        <v>267</v>
      </c>
      <c r="G184" s="248"/>
      <c r="H184" s="251">
        <v>242.56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191</v>
      </c>
      <c r="AU184" s="257" t="s">
        <v>86</v>
      </c>
      <c r="AV184" s="14" t="s">
        <v>86</v>
      </c>
      <c r="AW184" s="14" t="s">
        <v>32</v>
      </c>
      <c r="AX184" s="14" t="s">
        <v>84</v>
      </c>
      <c r="AY184" s="257" t="s">
        <v>119</v>
      </c>
    </row>
    <row r="185" s="2" customFormat="1" ht="33" customHeight="1">
      <c r="A185" s="38"/>
      <c r="B185" s="39"/>
      <c r="C185" s="218" t="s">
        <v>168</v>
      </c>
      <c r="D185" s="218" t="s">
        <v>120</v>
      </c>
      <c r="E185" s="219" t="s">
        <v>268</v>
      </c>
      <c r="F185" s="220" t="s">
        <v>269</v>
      </c>
      <c r="G185" s="221" t="s">
        <v>270</v>
      </c>
      <c r="H185" s="222">
        <v>436.608</v>
      </c>
      <c r="I185" s="223"/>
      <c r="J185" s="224">
        <f>ROUND(I185*H185,2)</f>
        <v>0</v>
      </c>
      <c r="K185" s="220" t="s">
        <v>132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134</v>
      </c>
      <c r="AT185" s="229" t="s">
        <v>120</v>
      </c>
      <c r="AU185" s="229" t="s">
        <v>86</v>
      </c>
      <c r="AY185" s="17" t="s">
        <v>119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134</v>
      </c>
      <c r="BM185" s="229" t="s">
        <v>271</v>
      </c>
    </row>
    <row r="186" s="14" customFormat="1">
      <c r="A186" s="14"/>
      <c r="B186" s="247"/>
      <c r="C186" s="248"/>
      <c r="D186" s="238" t="s">
        <v>191</v>
      </c>
      <c r="E186" s="249" t="s">
        <v>1</v>
      </c>
      <c r="F186" s="250" t="s">
        <v>272</v>
      </c>
      <c r="G186" s="248"/>
      <c r="H186" s="251">
        <v>436.608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191</v>
      </c>
      <c r="AU186" s="257" t="s">
        <v>86</v>
      </c>
      <c r="AV186" s="14" t="s">
        <v>86</v>
      </c>
      <c r="AW186" s="14" t="s">
        <v>32</v>
      </c>
      <c r="AX186" s="14" t="s">
        <v>84</v>
      </c>
      <c r="AY186" s="257" t="s">
        <v>119</v>
      </c>
    </row>
    <row r="187" s="2" customFormat="1" ht="24.15" customHeight="1">
      <c r="A187" s="38"/>
      <c r="B187" s="39"/>
      <c r="C187" s="218" t="s">
        <v>172</v>
      </c>
      <c r="D187" s="218" t="s">
        <v>120</v>
      </c>
      <c r="E187" s="219" t="s">
        <v>273</v>
      </c>
      <c r="F187" s="220" t="s">
        <v>274</v>
      </c>
      <c r="G187" s="221" t="s">
        <v>189</v>
      </c>
      <c r="H187" s="222">
        <v>1120</v>
      </c>
      <c r="I187" s="223"/>
      <c r="J187" s="224">
        <f>ROUND(I187*H187,2)</f>
        <v>0</v>
      </c>
      <c r="K187" s="220" t="s">
        <v>132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134</v>
      </c>
      <c r="AT187" s="229" t="s">
        <v>120</v>
      </c>
      <c r="AU187" s="229" t="s">
        <v>86</v>
      </c>
      <c r="AY187" s="17" t="s">
        <v>119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134</v>
      </c>
      <c r="BM187" s="229" t="s">
        <v>275</v>
      </c>
    </row>
    <row r="188" s="13" customFormat="1">
      <c r="A188" s="13"/>
      <c r="B188" s="236"/>
      <c r="C188" s="237"/>
      <c r="D188" s="238" t="s">
        <v>191</v>
      </c>
      <c r="E188" s="239" t="s">
        <v>1</v>
      </c>
      <c r="F188" s="240" t="s">
        <v>246</v>
      </c>
      <c r="G188" s="237"/>
      <c r="H188" s="239" t="s">
        <v>1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191</v>
      </c>
      <c r="AU188" s="246" t="s">
        <v>86</v>
      </c>
      <c r="AV188" s="13" t="s">
        <v>84</v>
      </c>
      <c r="AW188" s="13" t="s">
        <v>32</v>
      </c>
      <c r="AX188" s="13" t="s">
        <v>76</v>
      </c>
      <c r="AY188" s="246" t="s">
        <v>119</v>
      </c>
    </row>
    <row r="189" s="14" customFormat="1">
      <c r="A189" s="14"/>
      <c r="B189" s="247"/>
      <c r="C189" s="248"/>
      <c r="D189" s="238" t="s">
        <v>191</v>
      </c>
      <c r="E189" s="249" t="s">
        <v>1</v>
      </c>
      <c r="F189" s="250" t="s">
        <v>276</v>
      </c>
      <c r="G189" s="248"/>
      <c r="H189" s="251">
        <v>1120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191</v>
      </c>
      <c r="AU189" s="257" t="s">
        <v>86</v>
      </c>
      <c r="AV189" s="14" t="s">
        <v>86</v>
      </c>
      <c r="AW189" s="14" t="s">
        <v>32</v>
      </c>
      <c r="AX189" s="14" t="s">
        <v>84</v>
      </c>
      <c r="AY189" s="257" t="s">
        <v>119</v>
      </c>
    </row>
    <row r="190" s="2" customFormat="1" ht="37.8" customHeight="1">
      <c r="A190" s="38"/>
      <c r="B190" s="39"/>
      <c r="C190" s="218" t="s">
        <v>277</v>
      </c>
      <c r="D190" s="218" t="s">
        <v>120</v>
      </c>
      <c r="E190" s="219" t="s">
        <v>278</v>
      </c>
      <c r="F190" s="220" t="s">
        <v>279</v>
      </c>
      <c r="G190" s="221" t="s">
        <v>189</v>
      </c>
      <c r="H190" s="222">
        <v>500</v>
      </c>
      <c r="I190" s="223"/>
      <c r="J190" s="224">
        <f>ROUND(I190*H190,2)</f>
        <v>0</v>
      </c>
      <c r="K190" s="220" t="s">
        <v>132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134</v>
      </c>
      <c r="AT190" s="229" t="s">
        <v>120</v>
      </c>
      <c r="AU190" s="229" t="s">
        <v>86</v>
      </c>
      <c r="AY190" s="17" t="s">
        <v>119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84</v>
      </c>
      <c r="BK190" s="230">
        <f>ROUND(I190*H190,2)</f>
        <v>0</v>
      </c>
      <c r="BL190" s="17" t="s">
        <v>134</v>
      </c>
      <c r="BM190" s="229" t="s">
        <v>280</v>
      </c>
    </row>
    <row r="191" s="13" customFormat="1">
      <c r="A191" s="13"/>
      <c r="B191" s="236"/>
      <c r="C191" s="237"/>
      <c r="D191" s="238" t="s">
        <v>191</v>
      </c>
      <c r="E191" s="239" t="s">
        <v>1</v>
      </c>
      <c r="F191" s="240" t="s">
        <v>203</v>
      </c>
      <c r="G191" s="237"/>
      <c r="H191" s="239" t="s">
        <v>1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191</v>
      </c>
      <c r="AU191" s="246" t="s">
        <v>86</v>
      </c>
      <c r="AV191" s="13" t="s">
        <v>84</v>
      </c>
      <c r="AW191" s="13" t="s">
        <v>32</v>
      </c>
      <c r="AX191" s="13" t="s">
        <v>76</v>
      </c>
      <c r="AY191" s="246" t="s">
        <v>119</v>
      </c>
    </row>
    <row r="192" s="13" customFormat="1">
      <c r="A192" s="13"/>
      <c r="B192" s="236"/>
      <c r="C192" s="237"/>
      <c r="D192" s="238" t="s">
        <v>191</v>
      </c>
      <c r="E192" s="239" t="s">
        <v>1</v>
      </c>
      <c r="F192" s="240" t="s">
        <v>281</v>
      </c>
      <c r="G192" s="237"/>
      <c r="H192" s="239" t="s">
        <v>1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191</v>
      </c>
      <c r="AU192" s="246" t="s">
        <v>86</v>
      </c>
      <c r="AV192" s="13" t="s">
        <v>84</v>
      </c>
      <c r="AW192" s="13" t="s">
        <v>32</v>
      </c>
      <c r="AX192" s="13" t="s">
        <v>76</v>
      </c>
      <c r="AY192" s="246" t="s">
        <v>119</v>
      </c>
    </row>
    <row r="193" s="14" customFormat="1">
      <c r="A193" s="14"/>
      <c r="B193" s="247"/>
      <c r="C193" s="248"/>
      <c r="D193" s="238" t="s">
        <v>191</v>
      </c>
      <c r="E193" s="249" t="s">
        <v>1</v>
      </c>
      <c r="F193" s="250" t="s">
        <v>282</v>
      </c>
      <c r="G193" s="248"/>
      <c r="H193" s="251">
        <v>500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191</v>
      </c>
      <c r="AU193" s="257" t="s">
        <v>86</v>
      </c>
      <c r="AV193" s="14" t="s">
        <v>86</v>
      </c>
      <c r="AW193" s="14" t="s">
        <v>32</v>
      </c>
      <c r="AX193" s="14" t="s">
        <v>84</v>
      </c>
      <c r="AY193" s="257" t="s">
        <v>119</v>
      </c>
    </row>
    <row r="194" s="2" customFormat="1" ht="37.8" customHeight="1">
      <c r="A194" s="38"/>
      <c r="B194" s="39"/>
      <c r="C194" s="218" t="s">
        <v>283</v>
      </c>
      <c r="D194" s="218" t="s">
        <v>120</v>
      </c>
      <c r="E194" s="219" t="s">
        <v>284</v>
      </c>
      <c r="F194" s="220" t="s">
        <v>285</v>
      </c>
      <c r="G194" s="221" t="s">
        <v>189</v>
      </c>
      <c r="H194" s="222">
        <v>300</v>
      </c>
      <c r="I194" s="223"/>
      <c r="J194" s="224">
        <f>ROUND(I194*H194,2)</f>
        <v>0</v>
      </c>
      <c r="K194" s="220" t="s">
        <v>132</v>
      </c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134</v>
      </c>
      <c r="AT194" s="229" t="s">
        <v>120</v>
      </c>
      <c r="AU194" s="229" t="s">
        <v>86</v>
      </c>
      <c r="AY194" s="17" t="s">
        <v>119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84</v>
      </c>
      <c r="BK194" s="230">
        <f>ROUND(I194*H194,2)</f>
        <v>0</v>
      </c>
      <c r="BL194" s="17" t="s">
        <v>134</v>
      </c>
      <c r="BM194" s="229" t="s">
        <v>286</v>
      </c>
    </row>
    <row r="195" s="13" customFormat="1">
      <c r="A195" s="13"/>
      <c r="B195" s="236"/>
      <c r="C195" s="237"/>
      <c r="D195" s="238" t="s">
        <v>191</v>
      </c>
      <c r="E195" s="239" t="s">
        <v>1</v>
      </c>
      <c r="F195" s="240" t="s">
        <v>203</v>
      </c>
      <c r="G195" s="237"/>
      <c r="H195" s="239" t="s">
        <v>1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191</v>
      </c>
      <c r="AU195" s="246" t="s">
        <v>86</v>
      </c>
      <c r="AV195" s="13" t="s">
        <v>84</v>
      </c>
      <c r="AW195" s="13" t="s">
        <v>32</v>
      </c>
      <c r="AX195" s="13" t="s">
        <v>76</v>
      </c>
      <c r="AY195" s="246" t="s">
        <v>119</v>
      </c>
    </row>
    <row r="196" s="13" customFormat="1">
      <c r="A196" s="13"/>
      <c r="B196" s="236"/>
      <c r="C196" s="237"/>
      <c r="D196" s="238" t="s">
        <v>191</v>
      </c>
      <c r="E196" s="239" t="s">
        <v>1</v>
      </c>
      <c r="F196" s="240" t="s">
        <v>281</v>
      </c>
      <c r="G196" s="237"/>
      <c r="H196" s="239" t="s">
        <v>1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191</v>
      </c>
      <c r="AU196" s="246" t="s">
        <v>86</v>
      </c>
      <c r="AV196" s="13" t="s">
        <v>84</v>
      </c>
      <c r="AW196" s="13" t="s">
        <v>32</v>
      </c>
      <c r="AX196" s="13" t="s">
        <v>76</v>
      </c>
      <c r="AY196" s="246" t="s">
        <v>119</v>
      </c>
    </row>
    <row r="197" s="14" customFormat="1">
      <c r="A197" s="14"/>
      <c r="B197" s="247"/>
      <c r="C197" s="248"/>
      <c r="D197" s="238" t="s">
        <v>191</v>
      </c>
      <c r="E197" s="249" t="s">
        <v>1</v>
      </c>
      <c r="F197" s="250" t="s">
        <v>287</v>
      </c>
      <c r="G197" s="248"/>
      <c r="H197" s="251">
        <v>300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191</v>
      </c>
      <c r="AU197" s="257" t="s">
        <v>86</v>
      </c>
      <c r="AV197" s="14" t="s">
        <v>86</v>
      </c>
      <c r="AW197" s="14" t="s">
        <v>32</v>
      </c>
      <c r="AX197" s="14" t="s">
        <v>84</v>
      </c>
      <c r="AY197" s="257" t="s">
        <v>119</v>
      </c>
    </row>
    <row r="198" s="2" customFormat="1" ht="33" customHeight="1">
      <c r="A198" s="38"/>
      <c r="B198" s="39"/>
      <c r="C198" s="218" t="s">
        <v>288</v>
      </c>
      <c r="D198" s="218" t="s">
        <v>120</v>
      </c>
      <c r="E198" s="219" t="s">
        <v>289</v>
      </c>
      <c r="F198" s="220" t="s">
        <v>290</v>
      </c>
      <c r="G198" s="221" t="s">
        <v>189</v>
      </c>
      <c r="H198" s="222">
        <v>500</v>
      </c>
      <c r="I198" s="223"/>
      <c r="J198" s="224">
        <f>ROUND(I198*H198,2)</f>
        <v>0</v>
      </c>
      <c r="K198" s="220" t="s">
        <v>132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134</v>
      </c>
      <c r="AT198" s="229" t="s">
        <v>120</v>
      </c>
      <c r="AU198" s="229" t="s">
        <v>86</v>
      </c>
      <c r="AY198" s="17" t="s">
        <v>119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134</v>
      </c>
      <c r="BM198" s="229" t="s">
        <v>291</v>
      </c>
    </row>
    <row r="199" s="14" customFormat="1">
      <c r="A199" s="14"/>
      <c r="B199" s="247"/>
      <c r="C199" s="248"/>
      <c r="D199" s="238" t="s">
        <v>191</v>
      </c>
      <c r="E199" s="249" t="s">
        <v>1</v>
      </c>
      <c r="F199" s="250" t="s">
        <v>282</v>
      </c>
      <c r="G199" s="248"/>
      <c r="H199" s="251">
        <v>500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7" t="s">
        <v>191</v>
      </c>
      <c r="AU199" s="257" t="s">
        <v>86</v>
      </c>
      <c r="AV199" s="14" t="s">
        <v>86</v>
      </c>
      <c r="AW199" s="14" t="s">
        <v>32</v>
      </c>
      <c r="AX199" s="14" t="s">
        <v>84</v>
      </c>
      <c r="AY199" s="257" t="s">
        <v>119</v>
      </c>
    </row>
    <row r="200" s="2" customFormat="1" ht="24.15" customHeight="1">
      <c r="A200" s="38"/>
      <c r="B200" s="39"/>
      <c r="C200" s="218" t="s">
        <v>292</v>
      </c>
      <c r="D200" s="218" t="s">
        <v>120</v>
      </c>
      <c r="E200" s="219" t="s">
        <v>293</v>
      </c>
      <c r="F200" s="220" t="s">
        <v>294</v>
      </c>
      <c r="G200" s="221" t="s">
        <v>189</v>
      </c>
      <c r="H200" s="222">
        <v>300</v>
      </c>
      <c r="I200" s="223"/>
      <c r="J200" s="224">
        <f>ROUND(I200*H200,2)</f>
        <v>0</v>
      </c>
      <c r="K200" s="220" t="s">
        <v>132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134</v>
      </c>
      <c r="AT200" s="229" t="s">
        <v>120</v>
      </c>
      <c r="AU200" s="229" t="s">
        <v>86</v>
      </c>
      <c r="AY200" s="17" t="s">
        <v>119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134</v>
      </c>
      <c r="BM200" s="229" t="s">
        <v>295</v>
      </c>
    </row>
    <row r="201" s="14" customFormat="1">
      <c r="A201" s="14"/>
      <c r="B201" s="247"/>
      <c r="C201" s="248"/>
      <c r="D201" s="238" t="s">
        <v>191</v>
      </c>
      <c r="E201" s="249" t="s">
        <v>1</v>
      </c>
      <c r="F201" s="250" t="s">
        <v>287</v>
      </c>
      <c r="G201" s="248"/>
      <c r="H201" s="251">
        <v>300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7" t="s">
        <v>191</v>
      </c>
      <c r="AU201" s="257" t="s">
        <v>86</v>
      </c>
      <c r="AV201" s="14" t="s">
        <v>86</v>
      </c>
      <c r="AW201" s="14" t="s">
        <v>32</v>
      </c>
      <c r="AX201" s="14" t="s">
        <v>84</v>
      </c>
      <c r="AY201" s="257" t="s">
        <v>119</v>
      </c>
    </row>
    <row r="202" s="2" customFormat="1" ht="16.5" customHeight="1">
      <c r="A202" s="38"/>
      <c r="B202" s="39"/>
      <c r="C202" s="269" t="s">
        <v>296</v>
      </c>
      <c r="D202" s="269" t="s">
        <v>297</v>
      </c>
      <c r="E202" s="270" t="s">
        <v>298</v>
      </c>
      <c r="F202" s="271" t="s">
        <v>299</v>
      </c>
      <c r="G202" s="272" t="s">
        <v>270</v>
      </c>
      <c r="H202" s="273">
        <v>128</v>
      </c>
      <c r="I202" s="274"/>
      <c r="J202" s="275">
        <f>ROUND(I202*H202,2)</f>
        <v>0</v>
      </c>
      <c r="K202" s="271" t="s">
        <v>132</v>
      </c>
      <c r="L202" s="276"/>
      <c r="M202" s="277" t="s">
        <v>1</v>
      </c>
      <c r="N202" s="278" t="s">
        <v>41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149</v>
      </c>
      <c r="AT202" s="229" t="s">
        <v>297</v>
      </c>
      <c r="AU202" s="229" t="s">
        <v>86</v>
      </c>
      <c r="AY202" s="17" t="s">
        <v>119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84</v>
      </c>
      <c r="BK202" s="230">
        <f>ROUND(I202*H202,2)</f>
        <v>0</v>
      </c>
      <c r="BL202" s="17" t="s">
        <v>134</v>
      </c>
      <c r="BM202" s="229" t="s">
        <v>300</v>
      </c>
    </row>
    <row r="203" s="13" customFormat="1">
      <c r="A203" s="13"/>
      <c r="B203" s="236"/>
      <c r="C203" s="237"/>
      <c r="D203" s="238" t="s">
        <v>191</v>
      </c>
      <c r="E203" s="239" t="s">
        <v>1</v>
      </c>
      <c r="F203" s="240" t="s">
        <v>301</v>
      </c>
      <c r="G203" s="237"/>
      <c r="H203" s="239" t="s">
        <v>1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191</v>
      </c>
      <c r="AU203" s="246" t="s">
        <v>86</v>
      </c>
      <c r="AV203" s="13" t="s">
        <v>84</v>
      </c>
      <c r="AW203" s="13" t="s">
        <v>32</v>
      </c>
      <c r="AX203" s="13" t="s">
        <v>76</v>
      </c>
      <c r="AY203" s="246" t="s">
        <v>119</v>
      </c>
    </row>
    <row r="204" s="14" customFormat="1">
      <c r="A204" s="14"/>
      <c r="B204" s="247"/>
      <c r="C204" s="248"/>
      <c r="D204" s="238" t="s">
        <v>191</v>
      </c>
      <c r="E204" s="249" t="s">
        <v>1</v>
      </c>
      <c r="F204" s="250" t="s">
        <v>302</v>
      </c>
      <c r="G204" s="248"/>
      <c r="H204" s="251">
        <v>128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7" t="s">
        <v>191</v>
      </c>
      <c r="AU204" s="257" t="s">
        <v>86</v>
      </c>
      <c r="AV204" s="14" t="s">
        <v>86</v>
      </c>
      <c r="AW204" s="14" t="s">
        <v>32</v>
      </c>
      <c r="AX204" s="14" t="s">
        <v>84</v>
      </c>
      <c r="AY204" s="257" t="s">
        <v>119</v>
      </c>
    </row>
    <row r="205" s="2" customFormat="1" ht="24.15" customHeight="1">
      <c r="A205" s="38"/>
      <c r="B205" s="39"/>
      <c r="C205" s="218" t="s">
        <v>303</v>
      </c>
      <c r="D205" s="218" t="s">
        <v>120</v>
      </c>
      <c r="E205" s="219" t="s">
        <v>304</v>
      </c>
      <c r="F205" s="220" t="s">
        <v>305</v>
      </c>
      <c r="G205" s="221" t="s">
        <v>189</v>
      </c>
      <c r="H205" s="222">
        <v>500</v>
      </c>
      <c r="I205" s="223"/>
      <c r="J205" s="224">
        <f>ROUND(I205*H205,2)</f>
        <v>0</v>
      </c>
      <c r="K205" s="220" t="s">
        <v>132</v>
      </c>
      <c r="L205" s="44"/>
      <c r="M205" s="225" t="s">
        <v>1</v>
      </c>
      <c r="N205" s="226" t="s">
        <v>41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134</v>
      </c>
      <c r="AT205" s="229" t="s">
        <v>120</v>
      </c>
      <c r="AU205" s="229" t="s">
        <v>86</v>
      </c>
      <c r="AY205" s="17" t="s">
        <v>119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84</v>
      </c>
      <c r="BK205" s="230">
        <f>ROUND(I205*H205,2)</f>
        <v>0</v>
      </c>
      <c r="BL205" s="17" t="s">
        <v>134</v>
      </c>
      <c r="BM205" s="229" t="s">
        <v>306</v>
      </c>
    </row>
    <row r="206" s="13" customFormat="1">
      <c r="A206" s="13"/>
      <c r="B206" s="236"/>
      <c r="C206" s="237"/>
      <c r="D206" s="238" t="s">
        <v>191</v>
      </c>
      <c r="E206" s="239" t="s">
        <v>1</v>
      </c>
      <c r="F206" s="240" t="s">
        <v>203</v>
      </c>
      <c r="G206" s="237"/>
      <c r="H206" s="239" t="s">
        <v>1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191</v>
      </c>
      <c r="AU206" s="246" t="s">
        <v>86</v>
      </c>
      <c r="AV206" s="13" t="s">
        <v>84</v>
      </c>
      <c r="AW206" s="13" t="s">
        <v>32</v>
      </c>
      <c r="AX206" s="13" t="s">
        <v>76</v>
      </c>
      <c r="AY206" s="246" t="s">
        <v>119</v>
      </c>
    </row>
    <row r="207" s="14" customFormat="1">
      <c r="A207" s="14"/>
      <c r="B207" s="247"/>
      <c r="C207" s="248"/>
      <c r="D207" s="238" t="s">
        <v>191</v>
      </c>
      <c r="E207" s="249" t="s">
        <v>1</v>
      </c>
      <c r="F207" s="250" t="s">
        <v>282</v>
      </c>
      <c r="G207" s="248"/>
      <c r="H207" s="251">
        <v>500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7" t="s">
        <v>191</v>
      </c>
      <c r="AU207" s="257" t="s">
        <v>86</v>
      </c>
      <c r="AV207" s="14" t="s">
        <v>86</v>
      </c>
      <c r="AW207" s="14" t="s">
        <v>32</v>
      </c>
      <c r="AX207" s="14" t="s">
        <v>84</v>
      </c>
      <c r="AY207" s="257" t="s">
        <v>119</v>
      </c>
    </row>
    <row r="208" s="2" customFormat="1" ht="24.15" customHeight="1">
      <c r="A208" s="38"/>
      <c r="B208" s="39"/>
      <c r="C208" s="218" t="s">
        <v>7</v>
      </c>
      <c r="D208" s="218" t="s">
        <v>120</v>
      </c>
      <c r="E208" s="219" t="s">
        <v>307</v>
      </c>
      <c r="F208" s="220" t="s">
        <v>308</v>
      </c>
      <c r="G208" s="221" t="s">
        <v>189</v>
      </c>
      <c r="H208" s="222">
        <v>300</v>
      </c>
      <c r="I208" s="223"/>
      <c r="J208" s="224">
        <f>ROUND(I208*H208,2)</f>
        <v>0</v>
      </c>
      <c r="K208" s="220" t="s">
        <v>132</v>
      </c>
      <c r="L208" s="44"/>
      <c r="M208" s="225" t="s">
        <v>1</v>
      </c>
      <c r="N208" s="226" t="s">
        <v>41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134</v>
      </c>
      <c r="AT208" s="229" t="s">
        <v>120</v>
      </c>
      <c r="AU208" s="229" t="s">
        <v>86</v>
      </c>
      <c r="AY208" s="17" t="s">
        <v>119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84</v>
      </c>
      <c r="BK208" s="230">
        <f>ROUND(I208*H208,2)</f>
        <v>0</v>
      </c>
      <c r="BL208" s="17" t="s">
        <v>134</v>
      </c>
      <c r="BM208" s="229" t="s">
        <v>309</v>
      </c>
    </row>
    <row r="209" s="13" customFormat="1">
      <c r="A209" s="13"/>
      <c r="B209" s="236"/>
      <c r="C209" s="237"/>
      <c r="D209" s="238" t="s">
        <v>191</v>
      </c>
      <c r="E209" s="239" t="s">
        <v>1</v>
      </c>
      <c r="F209" s="240" t="s">
        <v>203</v>
      </c>
      <c r="G209" s="237"/>
      <c r="H209" s="239" t="s">
        <v>1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191</v>
      </c>
      <c r="AU209" s="246" t="s">
        <v>86</v>
      </c>
      <c r="AV209" s="13" t="s">
        <v>84</v>
      </c>
      <c r="AW209" s="13" t="s">
        <v>32</v>
      </c>
      <c r="AX209" s="13" t="s">
        <v>76</v>
      </c>
      <c r="AY209" s="246" t="s">
        <v>119</v>
      </c>
    </row>
    <row r="210" s="14" customFormat="1">
      <c r="A210" s="14"/>
      <c r="B210" s="247"/>
      <c r="C210" s="248"/>
      <c r="D210" s="238" t="s">
        <v>191</v>
      </c>
      <c r="E210" s="249" t="s">
        <v>1</v>
      </c>
      <c r="F210" s="250" t="s">
        <v>287</v>
      </c>
      <c r="G210" s="248"/>
      <c r="H210" s="251">
        <v>300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191</v>
      </c>
      <c r="AU210" s="257" t="s">
        <v>86</v>
      </c>
      <c r="AV210" s="14" t="s">
        <v>86</v>
      </c>
      <c r="AW210" s="14" t="s">
        <v>32</v>
      </c>
      <c r="AX210" s="14" t="s">
        <v>84</v>
      </c>
      <c r="AY210" s="257" t="s">
        <v>119</v>
      </c>
    </row>
    <row r="211" s="2" customFormat="1" ht="16.5" customHeight="1">
      <c r="A211" s="38"/>
      <c r="B211" s="39"/>
      <c r="C211" s="269" t="s">
        <v>310</v>
      </c>
      <c r="D211" s="269" t="s">
        <v>297</v>
      </c>
      <c r="E211" s="270" t="s">
        <v>311</v>
      </c>
      <c r="F211" s="271" t="s">
        <v>312</v>
      </c>
      <c r="G211" s="272" t="s">
        <v>313</v>
      </c>
      <c r="H211" s="273">
        <v>20</v>
      </c>
      <c r="I211" s="274"/>
      <c r="J211" s="275">
        <f>ROUND(I211*H211,2)</f>
        <v>0</v>
      </c>
      <c r="K211" s="271" t="s">
        <v>132</v>
      </c>
      <c r="L211" s="276"/>
      <c r="M211" s="277" t="s">
        <v>1</v>
      </c>
      <c r="N211" s="278" t="s">
        <v>41</v>
      </c>
      <c r="O211" s="91"/>
      <c r="P211" s="227">
        <f>O211*H211</f>
        <v>0</v>
      </c>
      <c r="Q211" s="227">
        <v>0.001</v>
      </c>
      <c r="R211" s="227">
        <f>Q211*H211</f>
        <v>0.02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149</v>
      </c>
      <c r="AT211" s="229" t="s">
        <v>297</v>
      </c>
      <c r="AU211" s="229" t="s">
        <v>86</v>
      </c>
      <c r="AY211" s="17" t="s">
        <v>119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84</v>
      </c>
      <c r="BK211" s="230">
        <f>ROUND(I211*H211,2)</f>
        <v>0</v>
      </c>
      <c r="BL211" s="17" t="s">
        <v>134</v>
      </c>
      <c r="BM211" s="229" t="s">
        <v>314</v>
      </c>
    </row>
    <row r="212" s="14" customFormat="1">
      <c r="A212" s="14"/>
      <c r="B212" s="247"/>
      <c r="C212" s="248"/>
      <c r="D212" s="238" t="s">
        <v>191</v>
      </c>
      <c r="E212" s="249" t="s">
        <v>1</v>
      </c>
      <c r="F212" s="250" t="s">
        <v>315</v>
      </c>
      <c r="G212" s="248"/>
      <c r="H212" s="251">
        <v>20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191</v>
      </c>
      <c r="AU212" s="257" t="s">
        <v>86</v>
      </c>
      <c r="AV212" s="14" t="s">
        <v>86</v>
      </c>
      <c r="AW212" s="14" t="s">
        <v>32</v>
      </c>
      <c r="AX212" s="14" t="s">
        <v>84</v>
      </c>
      <c r="AY212" s="257" t="s">
        <v>119</v>
      </c>
    </row>
    <row r="213" s="2" customFormat="1" ht="21.75" customHeight="1">
      <c r="A213" s="38"/>
      <c r="B213" s="39"/>
      <c r="C213" s="218" t="s">
        <v>316</v>
      </c>
      <c r="D213" s="218" t="s">
        <v>120</v>
      </c>
      <c r="E213" s="219" t="s">
        <v>317</v>
      </c>
      <c r="F213" s="220" t="s">
        <v>318</v>
      </c>
      <c r="G213" s="221" t="s">
        <v>189</v>
      </c>
      <c r="H213" s="222">
        <v>500</v>
      </c>
      <c r="I213" s="223"/>
      <c r="J213" s="224">
        <f>ROUND(I213*H213,2)</f>
        <v>0</v>
      </c>
      <c r="K213" s="220" t="s">
        <v>132</v>
      </c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134</v>
      </c>
      <c r="AT213" s="229" t="s">
        <v>120</v>
      </c>
      <c r="AU213" s="229" t="s">
        <v>86</v>
      </c>
      <c r="AY213" s="17" t="s">
        <v>119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84</v>
      </c>
      <c r="BK213" s="230">
        <f>ROUND(I213*H213,2)</f>
        <v>0</v>
      </c>
      <c r="BL213" s="17" t="s">
        <v>134</v>
      </c>
      <c r="BM213" s="229" t="s">
        <v>319</v>
      </c>
    </row>
    <row r="214" s="14" customFormat="1">
      <c r="A214" s="14"/>
      <c r="B214" s="247"/>
      <c r="C214" s="248"/>
      <c r="D214" s="238" t="s">
        <v>191</v>
      </c>
      <c r="E214" s="249" t="s">
        <v>1</v>
      </c>
      <c r="F214" s="250" t="s">
        <v>282</v>
      </c>
      <c r="G214" s="248"/>
      <c r="H214" s="251">
        <v>500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191</v>
      </c>
      <c r="AU214" s="257" t="s">
        <v>86</v>
      </c>
      <c r="AV214" s="14" t="s">
        <v>86</v>
      </c>
      <c r="AW214" s="14" t="s">
        <v>32</v>
      </c>
      <c r="AX214" s="14" t="s">
        <v>84</v>
      </c>
      <c r="AY214" s="257" t="s">
        <v>119</v>
      </c>
    </row>
    <row r="215" s="2" customFormat="1" ht="21.75" customHeight="1">
      <c r="A215" s="38"/>
      <c r="B215" s="39"/>
      <c r="C215" s="218" t="s">
        <v>320</v>
      </c>
      <c r="D215" s="218" t="s">
        <v>120</v>
      </c>
      <c r="E215" s="219" t="s">
        <v>321</v>
      </c>
      <c r="F215" s="220" t="s">
        <v>322</v>
      </c>
      <c r="G215" s="221" t="s">
        <v>189</v>
      </c>
      <c r="H215" s="222">
        <v>300</v>
      </c>
      <c r="I215" s="223"/>
      <c r="J215" s="224">
        <f>ROUND(I215*H215,2)</f>
        <v>0</v>
      </c>
      <c r="K215" s="220" t="s">
        <v>132</v>
      </c>
      <c r="L215" s="44"/>
      <c r="M215" s="225" t="s">
        <v>1</v>
      </c>
      <c r="N215" s="226" t="s">
        <v>41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134</v>
      </c>
      <c r="AT215" s="229" t="s">
        <v>120</v>
      </c>
      <c r="AU215" s="229" t="s">
        <v>86</v>
      </c>
      <c r="AY215" s="17" t="s">
        <v>119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84</v>
      </c>
      <c r="BK215" s="230">
        <f>ROUND(I215*H215,2)</f>
        <v>0</v>
      </c>
      <c r="BL215" s="17" t="s">
        <v>134</v>
      </c>
      <c r="BM215" s="229" t="s">
        <v>323</v>
      </c>
    </row>
    <row r="216" s="14" customFormat="1">
      <c r="A216" s="14"/>
      <c r="B216" s="247"/>
      <c r="C216" s="248"/>
      <c r="D216" s="238" t="s">
        <v>191</v>
      </c>
      <c r="E216" s="249" t="s">
        <v>1</v>
      </c>
      <c r="F216" s="250" t="s">
        <v>287</v>
      </c>
      <c r="G216" s="248"/>
      <c r="H216" s="251">
        <v>300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191</v>
      </c>
      <c r="AU216" s="257" t="s">
        <v>86</v>
      </c>
      <c r="AV216" s="14" t="s">
        <v>86</v>
      </c>
      <c r="AW216" s="14" t="s">
        <v>32</v>
      </c>
      <c r="AX216" s="14" t="s">
        <v>84</v>
      </c>
      <c r="AY216" s="257" t="s">
        <v>119</v>
      </c>
    </row>
    <row r="217" s="2" customFormat="1" ht="37.8" customHeight="1">
      <c r="A217" s="38"/>
      <c r="B217" s="39"/>
      <c r="C217" s="218" t="s">
        <v>324</v>
      </c>
      <c r="D217" s="218" t="s">
        <v>120</v>
      </c>
      <c r="E217" s="219" t="s">
        <v>325</v>
      </c>
      <c r="F217" s="220" t="s">
        <v>326</v>
      </c>
      <c r="G217" s="221" t="s">
        <v>189</v>
      </c>
      <c r="H217" s="222">
        <v>77</v>
      </c>
      <c r="I217" s="223"/>
      <c r="J217" s="224">
        <f>ROUND(I217*H217,2)</f>
        <v>0</v>
      </c>
      <c r="K217" s="220" t="s">
        <v>132</v>
      </c>
      <c r="L217" s="44"/>
      <c r="M217" s="225" t="s">
        <v>1</v>
      </c>
      <c r="N217" s="226" t="s">
        <v>41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134</v>
      </c>
      <c r="AT217" s="229" t="s">
        <v>120</v>
      </c>
      <c r="AU217" s="229" t="s">
        <v>86</v>
      </c>
      <c r="AY217" s="17" t="s">
        <v>119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84</v>
      </c>
      <c r="BK217" s="230">
        <f>ROUND(I217*H217,2)</f>
        <v>0</v>
      </c>
      <c r="BL217" s="17" t="s">
        <v>134</v>
      </c>
      <c r="BM217" s="229" t="s">
        <v>327</v>
      </c>
    </row>
    <row r="218" s="13" customFormat="1">
      <c r="A218" s="13"/>
      <c r="B218" s="236"/>
      <c r="C218" s="237"/>
      <c r="D218" s="238" t="s">
        <v>191</v>
      </c>
      <c r="E218" s="239" t="s">
        <v>1</v>
      </c>
      <c r="F218" s="240" t="s">
        <v>328</v>
      </c>
      <c r="G218" s="237"/>
      <c r="H218" s="239" t="s">
        <v>1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191</v>
      </c>
      <c r="AU218" s="246" t="s">
        <v>86</v>
      </c>
      <c r="AV218" s="13" t="s">
        <v>84</v>
      </c>
      <c r="AW218" s="13" t="s">
        <v>32</v>
      </c>
      <c r="AX218" s="13" t="s">
        <v>76</v>
      </c>
      <c r="AY218" s="246" t="s">
        <v>119</v>
      </c>
    </row>
    <row r="219" s="14" customFormat="1">
      <c r="A219" s="14"/>
      <c r="B219" s="247"/>
      <c r="C219" s="248"/>
      <c r="D219" s="238" t="s">
        <v>191</v>
      </c>
      <c r="E219" s="249" t="s">
        <v>1</v>
      </c>
      <c r="F219" s="250" t="s">
        <v>329</v>
      </c>
      <c r="G219" s="248"/>
      <c r="H219" s="251">
        <v>77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191</v>
      </c>
      <c r="AU219" s="257" t="s">
        <v>86</v>
      </c>
      <c r="AV219" s="14" t="s">
        <v>86</v>
      </c>
      <c r="AW219" s="14" t="s">
        <v>32</v>
      </c>
      <c r="AX219" s="14" t="s">
        <v>84</v>
      </c>
      <c r="AY219" s="257" t="s">
        <v>119</v>
      </c>
    </row>
    <row r="220" s="2" customFormat="1" ht="21.75" customHeight="1">
      <c r="A220" s="38"/>
      <c r="B220" s="39"/>
      <c r="C220" s="218" t="s">
        <v>330</v>
      </c>
      <c r="D220" s="218" t="s">
        <v>120</v>
      </c>
      <c r="E220" s="219" t="s">
        <v>331</v>
      </c>
      <c r="F220" s="220" t="s">
        <v>332</v>
      </c>
      <c r="G220" s="221" t="s">
        <v>201</v>
      </c>
      <c r="H220" s="222">
        <v>19</v>
      </c>
      <c r="I220" s="223"/>
      <c r="J220" s="224">
        <f>ROUND(I220*H220,2)</f>
        <v>0</v>
      </c>
      <c r="K220" s="220" t="s">
        <v>132</v>
      </c>
      <c r="L220" s="44"/>
      <c r="M220" s="225" t="s">
        <v>1</v>
      </c>
      <c r="N220" s="226" t="s">
        <v>41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134</v>
      </c>
      <c r="AT220" s="229" t="s">
        <v>120</v>
      </c>
      <c r="AU220" s="229" t="s">
        <v>86</v>
      </c>
      <c r="AY220" s="17" t="s">
        <v>119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84</v>
      </c>
      <c r="BK220" s="230">
        <f>ROUND(I220*H220,2)</f>
        <v>0</v>
      </c>
      <c r="BL220" s="17" t="s">
        <v>134</v>
      </c>
      <c r="BM220" s="229" t="s">
        <v>333</v>
      </c>
    </row>
    <row r="221" s="13" customFormat="1">
      <c r="A221" s="13"/>
      <c r="B221" s="236"/>
      <c r="C221" s="237"/>
      <c r="D221" s="238" t="s">
        <v>191</v>
      </c>
      <c r="E221" s="239" t="s">
        <v>1</v>
      </c>
      <c r="F221" s="240" t="s">
        <v>334</v>
      </c>
      <c r="G221" s="237"/>
      <c r="H221" s="239" t="s">
        <v>1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191</v>
      </c>
      <c r="AU221" s="246" t="s">
        <v>86</v>
      </c>
      <c r="AV221" s="13" t="s">
        <v>84</v>
      </c>
      <c r="AW221" s="13" t="s">
        <v>32</v>
      </c>
      <c r="AX221" s="13" t="s">
        <v>76</v>
      </c>
      <c r="AY221" s="246" t="s">
        <v>119</v>
      </c>
    </row>
    <row r="222" s="13" customFormat="1">
      <c r="A222" s="13"/>
      <c r="B222" s="236"/>
      <c r="C222" s="237"/>
      <c r="D222" s="238" t="s">
        <v>191</v>
      </c>
      <c r="E222" s="239" t="s">
        <v>1</v>
      </c>
      <c r="F222" s="240" t="s">
        <v>335</v>
      </c>
      <c r="G222" s="237"/>
      <c r="H222" s="239" t="s">
        <v>1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191</v>
      </c>
      <c r="AU222" s="246" t="s">
        <v>86</v>
      </c>
      <c r="AV222" s="13" t="s">
        <v>84</v>
      </c>
      <c r="AW222" s="13" t="s">
        <v>32</v>
      </c>
      <c r="AX222" s="13" t="s">
        <v>76</v>
      </c>
      <c r="AY222" s="246" t="s">
        <v>119</v>
      </c>
    </row>
    <row r="223" s="14" customFormat="1">
      <c r="A223" s="14"/>
      <c r="B223" s="247"/>
      <c r="C223" s="248"/>
      <c r="D223" s="238" t="s">
        <v>191</v>
      </c>
      <c r="E223" s="249" t="s">
        <v>1</v>
      </c>
      <c r="F223" s="250" t="s">
        <v>296</v>
      </c>
      <c r="G223" s="248"/>
      <c r="H223" s="251">
        <v>19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7" t="s">
        <v>191</v>
      </c>
      <c r="AU223" s="257" t="s">
        <v>86</v>
      </c>
      <c r="AV223" s="14" t="s">
        <v>86</v>
      </c>
      <c r="AW223" s="14" t="s">
        <v>32</v>
      </c>
      <c r="AX223" s="14" t="s">
        <v>84</v>
      </c>
      <c r="AY223" s="257" t="s">
        <v>119</v>
      </c>
    </row>
    <row r="224" s="12" customFormat="1" ht="22.8" customHeight="1">
      <c r="A224" s="12"/>
      <c r="B224" s="202"/>
      <c r="C224" s="203"/>
      <c r="D224" s="204" t="s">
        <v>75</v>
      </c>
      <c r="E224" s="216" t="s">
        <v>118</v>
      </c>
      <c r="F224" s="216" t="s">
        <v>336</v>
      </c>
      <c r="G224" s="203"/>
      <c r="H224" s="203"/>
      <c r="I224" s="206"/>
      <c r="J224" s="217">
        <f>BK224</f>
        <v>0</v>
      </c>
      <c r="K224" s="203"/>
      <c r="L224" s="208"/>
      <c r="M224" s="209"/>
      <c r="N224" s="210"/>
      <c r="O224" s="210"/>
      <c r="P224" s="211">
        <f>SUM(P225:P302)</f>
        <v>0</v>
      </c>
      <c r="Q224" s="210"/>
      <c r="R224" s="211">
        <f>SUM(R225:R302)</f>
        <v>629.13576279999995</v>
      </c>
      <c r="S224" s="210"/>
      <c r="T224" s="212">
        <f>SUM(T225:T302)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3" t="s">
        <v>84</v>
      </c>
      <c r="AT224" s="214" t="s">
        <v>75</v>
      </c>
      <c r="AU224" s="214" t="s">
        <v>84</v>
      </c>
      <c r="AY224" s="213" t="s">
        <v>119</v>
      </c>
      <c r="BK224" s="215">
        <f>SUM(BK225:BK302)</f>
        <v>0</v>
      </c>
    </row>
    <row r="225" s="2" customFormat="1" ht="33" customHeight="1">
      <c r="A225" s="38"/>
      <c r="B225" s="39"/>
      <c r="C225" s="218" t="s">
        <v>337</v>
      </c>
      <c r="D225" s="218" t="s">
        <v>120</v>
      </c>
      <c r="E225" s="219" t="s">
        <v>338</v>
      </c>
      <c r="F225" s="220" t="s">
        <v>339</v>
      </c>
      <c r="G225" s="221" t="s">
        <v>189</v>
      </c>
      <c r="H225" s="222">
        <v>2</v>
      </c>
      <c r="I225" s="223"/>
      <c r="J225" s="224">
        <f>ROUND(I225*H225,2)</f>
        <v>0</v>
      </c>
      <c r="K225" s="220" t="s">
        <v>132</v>
      </c>
      <c r="L225" s="44"/>
      <c r="M225" s="225" t="s">
        <v>1</v>
      </c>
      <c r="N225" s="226" t="s">
        <v>41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134</v>
      </c>
      <c r="AT225" s="229" t="s">
        <v>120</v>
      </c>
      <c r="AU225" s="229" t="s">
        <v>86</v>
      </c>
      <c r="AY225" s="17" t="s">
        <v>119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84</v>
      </c>
      <c r="BK225" s="230">
        <f>ROUND(I225*H225,2)</f>
        <v>0</v>
      </c>
      <c r="BL225" s="17" t="s">
        <v>134</v>
      </c>
      <c r="BM225" s="229" t="s">
        <v>340</v>
      </c>
    </row>
    <row r="226" s="13" customFormat="1">
      <c r="A226" s="13"/>
      <c r="B226" s="236"/>
      <c r="C226" s="237"/>
      <c r="D226" s="238" t="s">
        <v>191</v>
      </c>
      <c r="E226" s="239" t="s">
        <v>1</v>
      </c>
      <c r="F226" s="240" t="s">
        <v>203</v>
      </c>
      <c r="G226" s="237"/>
      <c r="H226" s="239" t="s">
        <v>1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191</v>
      </c>
      <c r="AU226" s="246" t="s">
        <v>86</v>
      </c>
      <c r="AV226" s="13" t="s">
        <v>84</v>
      </c>
      <c r="AW226" s="13" t="s">
        <v>32</v>
      </c>
      <c r="AX226" s="13" t="s">
        <v>76</v>
      </c>
      <c r="AY226" s="246" t="s">
        <v>119</v>
      </c>
    </row>
    <row r="227" s="13" customFormat="1">
      <c r="A227" s="13"/>
      <c r="B227" s="236"/>
      <c r="C227" s="237"/>
      <c r="D227" s="238" t="s">
        <v>191</v>
      </c>
      <c r="E227" s="239" t="s">
        <v>1</v>
      </c>
      <c r="F227" s="240" t="s">
        <v>341</v>
      </c>
      <c r="G227" s="237"/>
      <c r="H227" s="239" t="s">
        <v>1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191</v>
      </c>
      <c r="AU227" s="246" t="s">
        <v>86</v>
      </c>
      <c r="AV227" s="13" t="s">
        <v>84</v>
      </c>
      <c r="AW227" s="13" t="s">
        <v>32</v>
      </c>
      <c r="AX227" s="13" t="s">
        <v>76</v>
      </c>
      <c r="AY227" s="246" t="s">
        <v>119</v>
      </c>
    </row>
    <row r="228" s="14" customFormat="1">
      <c r="A228" s="14"/>
      <c r="B228" s="247"/>
      <c r="C228" s="248"/>
      <c r="D228" s="238" t="s">
        <v>191</v>
      </c>
      <c r="E228" s="249" t="s">
        <v>1</v>
      </c>
      <c r="F228" s="250" t="s">
        <v>86</v>
      </c>
      <c r="G228" s="248"/>
      <c r="H228" s="251">
        <v>2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191</v>
      </c>
      <c r="AU228" s="257" t="s">
        <v>86</v>
      </c>
      <c r="AV228" s="14" t="s">
        <v>86</v>
      </c>
      <c r="AW228" s="14" t="s">
        <v>32</v>
      </c>
      <c r="AX228" s="14" t="s">
        <v>84</v>
      </c>
      <c r="AY228" s="257" t="s">
        <v>119</v>
      </c>
    </row>
    <row r="229" s="2" customFormat="1" ht="24.15" customHeight="1">
      <c r="A229" s="38"/>
      <c r="B229" s="39"/>
      <c r="C229" s="218" t="s">
        <v>342</v>
      </c>
      <c r="D229" s="218" t="s">
        <v>120</v>
      </c>
      <c r="E229" s="219" t="s">
        <v>343</v>
      </c>
      <c r="F229" s="220" t="s">
        <v>344</v>
      </c>
      <c r="G229" s="221" t="s">
        <v>189</v>
      </c>
      <c r="H229" s="222">
        <v>2</v>
      </c>
      <c r="I229" s="223"/>
      <c r="J229" s="224">
        <f>ROUND(I229*H229,2)</f>
        <v>0</v>
      </c>
      <c r="K229" s="220" t="s">
        <v>132</v>
      </c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134</v>
      </c>
      <c r="AT229" s="229" t="s">
        <v>120</v>
      </c>
      <c r="AU229" s="229" t="s">
        <v>86</v>
      </c>
      <c r="AY229" s="17" t="s">
        <v>119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84</v>
      </c>
      <c r="BK229" s="230">
        <f>ROUND(I229*H229,2)</f>
        <v>0</v>
      </c>
      <c r="BL229" s="17" t="s">
        <v>134</v>
      </c>
      <c r="BM229" s="229" t="s">
        <v>345</v>
      </c>
    </row>
    <row r="230" s="14" customFormat="1">
      <c r="A230" s="14"/>
      <c r="B230" s="247"/>
      <c r="C230" s="248"/>
      <c r="D230" s="238" t="s">
        <v>191</v>
      </c>
      <c r="E230" s="249" t="s">
        <v>1</v>
      </c>
      <c r="F230" s="250" t="s">
        <v>86</v>
      </c>
      <c r="G230" s="248"/>
      <c r="H230" s="251">
        <v>2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7" t="s">
        <v>191</v>
      </c>
      <c r="AU230" s="257" t="s">
        <v>86</v>
      </c>
      <c r="AV230" s="14" t="s">
        <v>86</v>
      </c>
      <c r="AW230" s="14" t="s">
        <v>32</v>
      </c>
      <c r="AX230" s="14" t="s">
        <v>84</v>
      </c>
      <c r="AY230" s="257" t="s">
        <v>119</v>
      </c>
    </row>
    <row r="231" s="2" customFormat="1" ht="33" customHeight="1">
      <c r="A231" s="38"/>
      <c r="B231" s="39"/>
      <c r="C231" s="218" t="s">
        <v>346</v>
      </c>
      <c r="D231" s="218" t="s">
        <v>120</v>
      </c>
      <c r="E231" s="219" t="s">
        <v>347</v>
      </c>
      <c r="F231" s="220" t="s">
        <v>348</v>
      </c>
      <c r="G231" s="221" t="s">
        <v>189</v>
      </c>
      <c r="H231" s="222">
        <v>2</v>
      </c>
      <c r="I231" s="223"/>
      <c r="J231" s="224">
        <f>ROUND(I231*H231,2)</f>
        <v>0</v>
      </c>
      <c r="K231" s="220" t="s">
        <v>132</v>
      </c>
      <c r="L231" s="44"/>
      <c r="M231" s="225" t="s">
        <v>1</v>
      </c>
      <c r="N231" s="226" t="s">
        <v>41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134</v>
      </c>
      <c r="AT231" s="229" t="s">
        <v>120</v>
      </c>
      <c r="AU231" s="229" t="s">
        <v>86</v>
      </c>
      <c r="AY231" s="17" t="s">
        <v>119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84</v>
      </c>
      <c r="BK231" s="230">
        <f>ROUND(I231*H231,2)</f>
        <v>0</v>
      </c>
      <c r="BL231" s="17" t="s">
        <v>134</v>
      </c>
      <c r="BM231" s="229" t="s">
        <v>349</v>
      </c>
    </row>
    <row r="232" s="14" customFormat="1">
      <c r="A232" s="14"/>
      <c r="B232" s="247"/>
      <c r="C232" s="248"/>
      <c r="D232" s="238" t="s">
        <v>191</v>
      </c>
      <c r="E232" s="249" t="s">
        <v>1</v>
      </c>
      <c r="F232" s="250" t="s">
        <v>86</v>
      </c>
      <c r="G232" s="248"/>
      <c r="H232" s="251">
        <v>2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191</v>
      </c>
      <c r="AU232" s="257" t="s">
        <v>86</v>
      </c>
      <c r="AV232" s="14" t="s">
        <v>86</v>
      </c>
      <c r="AW232" s="14" t="s">
        <v>32</v>
      </c>
      <c r="AX232" s="14" t="s">
        <v>84</v>
      </c>
      <c r="AY232" s="257" t="s">
        <v>119</v>
      </c>
    </row>
    <row r="233" s="2" customFormat="1" ht="24.15" customHeight="1">
      <c r="A233" s="38"/>
      <c r="B233" s="39"/>
      <c r="C233" s="218" t="s">
        <v>350</v>
      </c>
      <c r="D233" s="218" t="s">
        <v>120</v>
      </c>
      <c r="E233" s="219" t="s">
        <v>351</v>
      </c>
      <c r="F233" s="220" t="s">
        <v>352</v>
      </c>
      <c r="G233" s="221" t="s">
        <v>189</v>
      </c>
      <c r="H233" s="222">
        <v>2</v>
      </c>
      <c r="I233" s="223"/>
      <c r="J233" s="224">
        <f>ROUND(I233*H233,2)</f>
        <v>0</v>
      </c>
      <c r="K233" s="220" t="s">
        <v>132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134</v>
      </c>
      <c r="AT233" s="229" t="s">
        <v>120</v>
      </c>
      <c r="AU233" s="229" t="s">
        <v>86</v>
      </c>
      <c r="AY233" s="17" t="s">
        <v>119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134</v>
      </c>
      <c r="BM233" s="229" t="s">
        <v>353</v>
      </c>
    </row>
    <row r="234" s="14" customFormat="1">
      <c r="A234" s="14"/>
      <c r="B234" s="247"/>
      <c r="C234" s="248"/>
      <c r="D234" s="238" t="s">
        <v>191</v>
      </c>
      <c r="E234" s="249" t="s">
        <v>1</v>
      </c>
      <c r="F234" s="250" t="s">
        <v>86</v>
      </c>
      <c r="G234" s="248"/>
      <c r="H234" s="251">
        <v>2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7" t="s">
        <v>191</v>
      </c>
      <c r="AU234" s="257" t="s">
        <v>86</v>
      </c>
      <c r="AV234" s="14" t="s">
        <v>86</v>
      </c>
      <c r="AW234" s="14" t="s">
        <v>32</v>
      </c>
      <c r="AX234" s="14" t="s">
        <v>84</v>
      </c>
      <c r="AY234" s="257" t="s">
        <v>119</v>
      </c>
    </row>
    <row r="235" s="2" customFormat="1" ht="24.15" customHeight="1">
      <c r="A235" s="38"/>
      <c r="B235" s="39"/>
      <c r="C235" s="218" t="s">
        <v>354</v>
      </c>
      <c r="D235" s="218" t="s">
        <v>120</v>
      </c>
      <c r="E235" s="219" t="s">
        <v>355</v>
      </c>
      <c r="F235" s="220" t="s">
        <v>356</v>
      </c>
      <c r="G235" s="221" t="s">
        <v>201</v>
      </c>
      <c r="H235" s="222">
        <v>5</v>
      </c>
      <c r="I235" s="223"/>
      <c r="J235" s="224">
        <f>ROUND(I235*H235,2)</f>
        <v>0</v>
      </c>
      <c r="K235" s="220" t="s">
        <v>132</v>
      </c>
      <c r="L235" s="44"/>
      <c r="M235" s="225" t="s">
        <v>1</v>
      </c>
      <c r="N235" s="226" t="s">
        <v>41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134</v>
      </c>
      <c r="AT235" s="229" t="s">
        <v>120</v>
      </c>
      <c r="AU235" s="229" t="s">
        <v>86</v>
      </c>
      <c r="AY235" s="17" t="s">
        <v>119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84</v>
      </c>
      <c r="BK235" s="230">
        <f>ROUND(I235*H235,2)</f>
        <v>0</v>
      </c>
      <c r="BL235" s="17" t="s">
        <v>134</v>
      </c>
      <c r="BM235" s="229" t="s">
        <v>357</v>
      </c>
    </row>
    <row r="236" s="13" customFormat="1">
      <c r="A236" s="13"/>
      <c r="B236" s="236"/>
      <c r="C236" s="237"/>
      <c r="D236" s="238" t="s">
        <v>191</v>
      </c>
      <c r="E236" s="239" t="s">
        <v>1</v>
      </c>
      <c r="F236" s="240" t="s">
        <v>358</v>
      </c>
      <c r="G236" s="237"/>
      <c r="H236" s="239" t="s">
        <v>1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191</v>
      </c>
      <c r="AU236" s="246" t="s">
        <v>86</v>
      </c>
      <c r="AV236" s="13" t="s">
        <v>84</v>
      </c>
      <c r="AW236" s="13" t="s">
        <v>32</v>
      </c>
      <c r="AX236" s="13" t="s">
        <v>76</v>
      </c>
      <c r="AY236" s="246" t="s">
        <v>119</v>
      </c>
    </row>
    <row r="237" s="14" customFormat="1">
      <c r="A237" s="14"/>
      <c r="B237" s="247"/>
      <c r="C237" s="248"/>
      <c r="D237" s="238" t="s">
        <v>191</v>
      </c>
      <c r="E237" s="249" t="s">
        <v>1</v>
      </c>
      <c r="F237" s="250" t="s">
        <v>118</v>
      </c>
      <c r="G237" s="248"/>
      <c r="H237" s="251">
        <v>5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191</v>
      </c>
      <c r="AU237" s="257" t="s">
        <v>86</v>
      </c>
      <c r="AV237" s="14" t="s">
        <v>86</v>
      </c>
      <c r="AW237" s="14" t="s">
        <v>32</v>
      </c>
      <c r="AX237" s="14" t="s">
        <v>84</v>
      </c>
      <c r="AY237" s="257" t="s">
        <v>119</v>
      </c>
    </row>
    <row r="238" s="2" customFormat="1" ht="24.15" customHeight="1">
      <c r="A238" s="38"/>
      <c r="B238" s="39"/>
      <c r="C238" s="218" t="s">
        <v>359</v>
      </c>
      <c r="D238" s="218" t="s">
        <v>120</v>
      </c>
      <c r="E238" s="219" t="s">
        <v>360</v>
      </c>
      <c r="F238" s="220" t="s">
        <v>361</v>
      </c>
      <c r="G238" s="221" t="s">
        <v>201</v>
      </c>
      <c r="H238" s="222">
        <v>5</v>
      </c>
      <c r="I238" s="223"/>
      <c r="J238" s="224">
        <f>ROUND(I238*H238,2)</f>
        <v>0</v>
      </c>
      <c r="K238" s="220" t="s">
        <v>132</v>
      </c>
      <c r="L238" s="44"/>
      <c r="M238" s="225" t="s">
        <v>1</v>
      </c>
      <c r="N238" s="226" t="s">
        <v>41</v>
      </c>
      <c r="O238" s="91"/>
      <c r="P238" s="227">
        <f>O238*H238</f>
        <v>0</v>
      </c>
      <c r="Q238" s="227">
        <v>0.00011</v>
      </c>
      <c r="R238" s="227">
        <f>Q238*H238</f>
        <v>0.00055000000000000003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134</v>
      </c>
      <c r="AT238" s="229" t="s">
        <v>120</v>
      </c>
      <c r="AU238" s="229" t="s">
        <v>86</v>
      </c>
      <c r="AY238" s="17" t="s">
        <v>119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84</v>
      </c>
      <c r="BK238" s="230">
        <f>ROUND(I238*H238,2)</f>
        <v>0</v>
      </c>
      <c r="BL238" s="17" t="s">
        <v>134</v>
      </c>
      <c r="BM238" s="229" t="s">
        <v>362</v>
      </c>
    </row>
    <row r="239" s="14" customFormat="1">
      <c r="A239" s="14"/>
      <c r="B239" s="247"/>
      <c r="C239" s="248"/>
      <c r="D239" s="238" t="s">
        <v>191</v>
      </c>
      <c r="E239" s="249" t="s">
        <v>1</v>
      </c>
      <c r="F239" s="250" t="s">
        <v>118</v>
      </c>
      <c r="G239" s="248"/>
      <c r="H239" s="251">
        <v>5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191</v>
      </c>
      <c r="AU239" s="257" t="s">
        <v>86</v>
      </c>
      <c r="AV239" s="14" t="s">
        <v>86</v>
      </c>
      <c r="AW239" s="14" t="s">
        <v>32</v>
      </c>
      <c r="AX239" s="14" t="s">
        <v>84</v>
      </c>
      <c r="AY239" s="257" t="s">
        <v>119</v>
      </c>
    </row>
    <row r="240" s="2" customFormat="1" ht="24.15" customHeight="1">
      <c r="A240" s="38"/>
      <c r="B240" s="39"/>
      <c r="C240" s="218" t="s">
        <v>363</v>
      </c>
      <c r="D240" s="218" t="s">
        <v>120</v>
      </c>
      <c r="E240" s="219" t="s">
        <v>364</v>
      </c>
      <c r="F240" s="220" t="s">
        <v>365</v>
      </c>
      <c r="G240" s="221" t="s">
        <v>189</v>
      </c>
      <c r="H240" s="222">
        <v>70</v>
      </c>
      <c r="I240" s="223"/>
      <c r="J240" s="224">
        <f>ROUND(I240*H240,2)</f>
        <v>0</v>
      </c>
      <c r="K240" s="220" t="s">
        <v>132</v>
      </c>
      <c r="L240" s="44"/>
      <c r="M240" s="225" t="s">
        <v>1</v>
      </c>
      <c r="N240" s="226" t="s">
        <v>41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134</v>
      </c>
      <c r="AT240" s="229" t="s">
        <v>120</v>
      </c>
      <c r="AU240" s="229" t="s">
        <v>86</v>
      </c>
      <c r="AY240" s="17" t="s">
        <v>119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134</v>
      </c>
      <c r="BM240" s="229" t="s">
        <v>366</v>
      </c>
    </row>
    <row r="241" s="13" customFormat="1">
      <c r="A241" s="13"/>
      <c r="B241" s="236"/>
      <c r="C241" s="237"/>
      <c r="D241" s="238" t="s">
        <v>191</v>
      </c>
      <c r="E241" s="239" t="s">
        <v>1</v>
      </c>
      <c r="F241" s="240" t="s">
        <v>203</v>
      </c>
      <c r="G241" s="237"/>
      <c r="H241" s="239" t="s">
        <v>1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191</v>
      </c>
      <c r="AU241" s="246" t="s">
        <v>86</v>
      </c>
      <c r="AV241" s="13" t="s">
        <v>84</v>
      </c>
      <c r="AW241" s="13" t="s">
        <v>32</v>
      </c>
      <c r="AX241" s="13" t="s">
        <v>76</v>
      </c>
      <c r="AY241" s="246" t="s">
        <v>119</v>
      </c>
    </row>
    <row r="242" s="13" customFormat="1">
      <c r="A242" s="13"/>
      <c r="B242" s="236"/>
      <c r="C242" s="237"/>
      <c r="D242" s="238" t="s">
        <v>191</v>
      </c>
      <c r="E242" s="239" t="s">
        <v>1</v>
      </c>
      <c r="F242" s="240" t="s">
        <v>367</v>
      </c>
      <c r="G242" s="237"/>
      <c r="H242" s="239" t="s">
        <v>1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191</v>
      </c>
      <c r="AU242" s="246" t="s">
        <v>86</v>
      </c>
      <c r="AV242" s="13" t="s">
        <v>84</v>
      </c>
      <c r="AW242" s="13" t="s">
        <v>32</v>
      </c>
      <c r="AX242" s="13" t="s">
        <v>76</v>
      </c>
      <c r="AY242" s="246" t="s">
        <v>119</v>
      </c>
    </row>
    <row r="243" s="14" customFormat="1">
      <c r="A243" s="14"/>
      <c r="B243" s="247"/>
      <c r="C243" s="248"/>
      <c r="D243" s="238" t="s">
        <v>191</v>
      </c>
      <c r="E243" s="249" t="s">
        <v>1</v>
      </c>
      <c r="F243" s="250" t="s">
        <v>214</v>
      </c>
      <c r="G243" s="248"/>
      <c r="H243" s="251">
        <v>70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7" t="s">
        <v>191</v>
      </c>
      <c r="AU243" s="257" t="s">
        <v>86</v>
      </c>
      <c r="AV243" s="14" t="s">
        <v>86</v>
      </c>
      <c r="AW243" s="14" t="s">
        <v>32</v>
      </c>
      <c r="AX243" s="14" t="s">
        <v>84</v>
      </c>
      <c r="AY243" s="257" t="s">
        <v>119</v>
      </c>
    </row>
    <row r="244" s="2" customFormat="1" ht="24.15" customHeight="1">
      <c r="A244" s="38"/>
      <c r="B244" s="39"/>
      <c r="C244" s="218" t="s">
        <v>368</v>
      </c>
      <c r="D244" s="218" t="s">
        <v>120</v>
      </c>
      <c r="E244" s="219" t="s">
        <v>369</v>
      </c>
      <c r="F244" s="220" t="s">
        <v>370</v>
      </c>
      <c r="G244" s="221" t="s">
        <v>189</v>
      </c>
      <c r="H244" s="222">
        <v>1120</v>
      </c>
      <c r="I244" s="223"/>
      <c r="J244" s="224">
        <f>ROUND(I244*H244,2)</f>
        <v>0</v>
      </c>
      <c r="K244" s="220" t="s">
        <v>132</v>
      </c>
      <c r="L244" s="44"/>
      <c r="M244" s="225" t="s">
        <v>1</v>
      </c>
      <c r="N244" s="226" t="s">
        <v>41</v>
      </c>
      <c r="O244" s="91"/>
      <c r="P244" s="227">
        <f>O244*H244</f>
        <v>0</v>
      </c>
      <c r="Q244" s="227">
        <v>0.089219999999999994</v>
      </c>
      <c r="R244" s="227">
        <f>Q244*H244</f>
        <v>99.926399999999987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134</v>
      </c>
      <c r="AT244" s="229" t="s">
        <v>120</v>
      </c>
      <c r="AU244" s="229" t="s">
        <v>86</v>
      </c>
      <c r="AY244" s="17" t="s">
        <v>119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84</v>
      </c>
      <c r="BK244" s="230">
        <f>ROUND(I244*H244,2)</f>
        <v>0</v>
      </c>
      <c r="BL244" s="17" t="s">
        <v>134</v>
      </c>
      <c r="BM244" s="229" t="s">
        <v>371</v>
      </c>
    </row>
    <row r="245" s="13" customFormat="1">
      <c r="A245" s="13"/>
      <c r="B245" s="236"/>
      <c r="C245" s="237"/>
      <c r="D245" s="238" t="s">
        <v>191</v>
      </c>
      <c r="E245" s="239" t="s">
        <v>1</v>
      </c>
      <c r="F245" s="240" t="s">
        <v>203</v>
      </c>
      <c r="G245" s="237"/>
      <c r="H245" s="239" t="s">
        <v>1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191</v>
      </c>
      <c r="AU245" s="246" t="s">
        <v>86</v>
      </c>
      <c r="AV245" s="13" t="s">
        <v>84</v>
      </c>
      <c r="AW245" s="13" t="s">
        <v>32</v>
      </c>
      <c r="AX245" s="13" t="s">
        <v>76</v>
      </c>
      <c r="AY245" s="246" t="s">
        <v>119</v>
      </c>
    </row>
    <row r="246" s="13" customFormat="1">
      <c r="A246" s="13"/>
      <c r="B246" s="236"/>
      <c r="C246" s="237"/>
      <c r="D246" s="238" t="s">
        <v>191</v>
      </c>
      <c r="E246" s="239" t="s">
        <v>1</v>
      </c>
      <c r="F246" s="240" t="s">
        <v>246</v>
      </c>
      <c r="G246" s="237"/>
      <c r="H246" s="239" t="s">
        <v>1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191</v>
      </c>
      <c r="AU246" s="246" t="s">
        <v>86</v>
      </c>
      <c r="AV246" s="13" t="s">
        <v>84</v>
      </c>
      <c r="AW246" s="13" t="s">
        <v>32</v>
      </c>
      <c r="AX246" s="13" t="s">
        <v>76</v>
      </c>
      <c r="AY246" s="246" t="s">
        <v>119</v>
      </c>
    </row>
    <row r="247" s="14" customFormat="1">
      <c r="A247" s="14"/>
      <c r="B247" s="247"/>
      <c r="C247" s="248"/>
      <c r="D247" s="238" t="s">
        <v>191</v>
      </c>
      <c r="E247" s="249" t="s">
        <v>1</v>
      </c>
      <c r="F247" s="250" t="s">
        <v>276</v>
      </c>
      <c r="G247" s="248"/>
      <c r="H247" s="251">
        <v>1120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7" t="s">
        <v>191</v>
      </c>
      <c r="AU247" s="257" t="s">
        <v>86</v>
      </c>
      <c r="AV247" s="14" t="s">
        <v>86</v>
      </c>
      <c r="AW247" s="14" t="s">
        <v>32</v>
      </c>
      <c r="AX247" s="14" t="s">
        <v>84</v>
      </c>
      <c r="AY247" s="257" t="s">
        <v>119</v>
      </c>
    </row>
    <row r="248" s="2" customFormat="1" ht="21.75" customHeight="1">
      <c r="A248" s="38"/>
      <c r="B248" s="39"/>
      <c r="C248" s="269" t="s">
        <v>372</v>
      </c>
      <c r="D248" s="269" t="s">
        <v>297</v>
      </c>
      <c r="E248" s="270" t="s">
        <v>373</v>
      </c>
      <c r="F248" s="271" t="s">
        <v>374</v>
      </c>
      <c r="G248" s="272" t="s">
        <v>189</v>
      </c>
      <c r="H248" s="273">
        <v>843</v>
      </c>
      <c r="I248" s="274"/>
      <c r="J248" s="275">
        <f>ROUND(I248*H248,2)</f>
        <v>0</v>
      </c>
      <c r="K248" s="271" t="s">
        <v>132</v>
      </c>
      <c r="L248" s="276"/>
      <c r="M248" s="277" t="s">
        <v>1</v>
      </c>
      <c r="N248" s="278" t="s">
        <v>41</v>
      </c>
      <c r="O248" s="91"/>
      <c r="P248" s="227">
        <f>O248*H248</f>
        <v>0</v>
      </c>
      <c r="Q248" s="227">
        <v>0.13200000000000001</v>
      </c>
      <c r="R248" s="227">
        <f>Q248*H248</f>
        <v>111.27600000000001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149</v>
      </c>
      <c r="AT248" s="229" t="s">
        <v>297</v>
      </c>
      <c r="AU248" s="229" t="s">
        <v>86</v>
      </c>
      <c r="AY248" s="17" t="s">
        <v>119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84</v>
      </c>
      <c r="BK248" s="230">
        <f>ROUND(I248*H248,2)</f>
        <v>0</v>
      </c>
      <c r="BL248" s="17" t="s">
        <v>134</v>
      </c>
      <c r="BM248" s="229" t="s">
        <v>375</v>
      </c>
    </row>
    <row r="249" s="14" customFormat="1">
      <c r="A249" s="14"/>
      <c r="B249" s="247"/>
      <c r="C249" s="248"/>
      <c r="D249" s="238" t="s">
        <v>191</v>
      </c>
      <c r="E249" s="249" t="s">
        <v>1</v>
      </c>
      <c r="F249" s="250" t="s">
        <v>376</v>
      </c>
      <c r="G249" s="248"/>
      <c r="H249" s="251">
        <v>843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7" t="s">
        <v>191</v>
      </c>
      <c r="AU249" s="257" t="s">
        <v>86</v>
      </c>
      <c r="AV249" s="14" t="s">
        <v>86</v>
      </c>
      <c r="AW249" s="14" t="s">
        <v>32</v>
      </c>
      <c r="AX249" s="14" t="s">
        <v>84</v>
      </c>
      <c r="AY249" s="257" t="s">
        <v>119</v>
      </c>
    </row>
    <row r="250" s="2" customFormat="1" ht="24.15" customHeight="1">
      <c r="A250" s="38"/>
      <c r="B250" s="39"/>
      <c r="C250" s="269" t="s">
        <v>377</v>
      </c>
      <c r="D250" s="269" t="s">
        <v>297</v>
      </c>
      <c r="E250" s="270" t="s">
        <v>378</v>
      </c>
      <c r="F250" s="271" t="s">
        <v>379</v>
      </c>
      <c r="G250" s="272" t="s">
        <v>189</v>
      </c>
      <c r="H250" s="273">
        <v>2</v>
      </c>
      <c r="I250" s="274"/>
      <c r="J250" s="275">
        <f>ROUND(I250*H250,2)</f>
        <v>0</v>
      </c>
      <c r="K250" s="271" t="s">
        <v>132</v>
      </c>
      <c r="L250" s="276"/>
      <c r="M250" s="277" t="s">
        <v>1</v>
      </c>
      <c r="N250" s="278" t="s">
        <v>41</v>
      </c>
      <c r="O250" s="91"/>
      <c r="P250" s="227">
        <f>O250*H250</f>
        <v>0</v>
      </c>
      <c r="Q250" s="227">
        <v>0.13100000000000001</v>
      </c>
      <c r="R250" s="227">
        <f>Q250*H250</f>
        <v>0.26200000000000001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149</v>
      </c>
      <c r="AT250" s="229" t="s">
        <v>297</v>
      </c>
      <c r="AU250" s="229" t="s">
        <v>86</v>
      </c>
      <c r="AY250" s="17" t="s">
        <v>119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84</v>
      </c>
      <c r="BK250" s="230">
        <f>ROUND(I250*H250,2)</f>
        <v>0</v>
      </c>
      <c r="BL250" s="17" t="s">
        <v>134</v>
      </c>
      <c r="BM250" s="229" t="s">
        <v>380</v>
      </c>
    </row>
    <row r="251" s="13" customFormat="1">
      <c r="A251" s="13"/>
      <c r="B251" s="236"/>
      <c r="C251" s="237"/>
      <c r="D251" s="238" t="s">
        <v>191</v>
      </c>
      <c r="E251" s="239" t="s">
        <v>1</v>
      </c>
      <c r="F251" s="240" t="s">
        <v>381</v>
      </c>
      <c r="G251" s="237"/>
      <c r="H251" s="239" t="s">
        <v>1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191</v>
      </c>
      <c r="AU251" s="246" t="s">
        <v>86</v>
      </c>
      <c r="AV251" s="13" t="s">
        <v>84</v>
      </c>
      <c r="AW251" s="13" t="s">
        <v>32</v>
      </c>
      <c r="AX251" s="13" t="s">
        <v>76</v>
      </c>
      <c r="AY251" s="246" t="s">
        <v>119</v>
      </c>
    </row>
    <row r="252" s="14" customFormat="1">
      <c r="A252" s="14"/>
      <c r="B252" s="247"/>
      <c r="C252" s="248"/>
      <c r="D252" s="238" t="s">
        <v>191</v>
      </c>
      <c r="E252" s="249" t="s">
        <v>1</v>
      </c>
      <c r="F252" s="250" t="s">
        <v>86</v>
      </c>
      <c r="G252" s="248"/>
      <c r="H252" s="251">
        <v>2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7" t="s">
        <v>191</v>
      </c>
      <c r="AU252" s="257" t="s">
        <v>86</v>
      </c>
      <c r="AV252" s="14" t="s">
        <v>86</v>
      </c>
      <c r="AW252" s="14" t="s">
        <v>32</v>
      </c>
      <c r="AX252" s="14" t="s">
        <v>84</v>
      </c>
      <c r="AY252" s="257" t="s">
        <v>119</v>
      </c>
    </row>
    <row r="253" s="2" customFormat="1" ht="24.15" customHeight="1">
      <c r="A253" s="38"/>
      <c r="B253" s="39"/>
      <c r="C253" s="269" t="s">
        <v>382</v>
      </c>
      <c r="D253" s="269" t="s">
        <v>297</v>
      </c>
      <c r="E253" s="270" t="s">
        <v>383</v>
      </c>
      <c r="F253" s="271" t="s">
        <v>384</v>
      </c>
      <c r="G253" s="272" t="s">
        <v>189</v>
      </c>
      <c r="H253" s="273">
        <v>275</v>
      </c>
      <c r="I253" s="274"/>
      <c r="J253" s="275">
        <f>ROUND(I253*H253,2)</f>
        <v>0</v>
      </c>
      <c r="K253" s="271" t="s">
        <v>132</v>
      </c>
      <c r="L253" s="276"/>
      <c r="M253" s="277" t="s">
        <v>1</v>
      </c>
      <c r="N253" s="278" t="s">
        <v>41</v>
      </c>
      <c r="O253" s="91"/>
      <c r="P253" s="227">
        <f>O253*H253</f>
        <v>0</v>
      </c>
      <c r="Q253" s="227">
        <v>0.128</v>
      </c>
      <c r="R253" s="227">
        <f>Q253*H253</f>
        <v>35.200000000000003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149</v>
      </c>
      <c r="AT253" s="229" t="s">
        <v>297</v>
      </c>
      <c r="AU253" s="229" t="s">
        <v>86</v>
      </c>
      <c r="AY253" s="17" t="s">
        <v>119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84</v>
      </c>
      <c r="BK253" s="230">
        <f>ROUND(I253*H253,2)</f>
        <v>0</v>
      </c>
      <c r="BL253" s="17" t="s">
        <v>134</v>
      </c>
      <c r="BM253" s="229" t="s">
        <v>385</v>
      </c>
    </row>
    <row r="254" s="13" customFormat="1">
      <c r="A254" s="13"/>
      <c r="B254" s="236"/>
      <c r="C254" s="237"/>
      <c r="D254" s="238" t="s">
        <v>191</v>
      </c>
      <c r="E254" s="239" t="s">
        <v>1</v>
      </c>
      <c r="F254" s="240" t="s">
        <v>386</v>
      </c>
      <c r="G254" s="237"/>
      <c r="H254" s="239" t="s">
        <v>1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191</v>
      </c>
      <c r="AU254" s="246" t="s">
        <v>86</v>
      </c>
      <c r="AV254" s="13" t="s">
        <v>84</v>
      </c>
      <c r="AW254" s="13" t="s">
        <v>32</v>
      </c>
      <c r="AX254" s="13" t="s">
        <v>76</v>
      </c>
      <c r="AY254" s="246" t="s">
        <v>119</v>
      </c>
    </row>
    <row r="255" s="14" customFormat="1">
      <c r="A255" s="14"/>
      <c r="B255" s="247"/>
      <c r="C255" s="248"/>
      <c r="D255" s="238" t="s">
        <v>191</v>
      </c>
      <c r="E255" s="249" t="s">
        <v>1</v>
      </c>
      <c r="F255" s="250" t="s">
        <v>387</v>
      </c>
      <c r="G255" s="248"/>
      <c r="H255" s="251">
        <v>275</v>
      </c>
      <c r="I255" s="252"/>
      <c r="J255" s="248"/>
      <c r="K255" s="248"/>
      <c r="L255" s="253"/>
      <c r="M255" s="254"/>
      <c r="N255" s="255"/>
      <c r="O255" s="255"/>
      <c r="P255" s="255"/>
      <c r="Q255" s="255"/>
      <c r="R255" s="255"/>
      <c r="S255" s="255"/>
      <c r="T255" s="256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7" t="s">
        <v>191</v>
      </c>
      <c r="AU255" s="257" t="s">
        <v>86</v>
      </c>
      <c r="AV255" s="14" t="s">
        <v>86</v>
      </c>
      <c r="AW255" s="14" t="s">
        <v>32</v>
      </c>
      <c r="AX255" s="14" t="s">
        <v>84</v>
      </c>
      <c r="AY255" s="257" t="s">
        <v>119</v>
      </c>
    </row>
    <row r="256" s="2" customFormat="1" ht="24.15" customHeight="1">
      <c r="A256" s="38"/>
      <c r="B256" s="39"/>
      <c r="C256" s="218" t="s">
        <v>388</v>
      </c>
      <c r="D256" s="218" t="s">
        <v>120</v>
      </c>
      <c r="E256" s="219" t="s">
        <v>389</v>
      </c>
      <c r="F256" s="220" t="s">
        <v>390</v>
      </c>
      <c r="G256" s="221" t="s">
        <v>189</v>
      </c>
      <c r="H256" s="222">
        <v>1120</v>
      </c>
      <c r="I256" s="223"/>
      <c r="J256" s="224">
        <f>ROUND(I256*H256,2)</f>
        <v>0</v>
      </c>
      <c r="K256" s="220" t="s">
        <v>132</v>
      </c>
      <c r="L256" s="44"/>
      <c r="M256" s="225" t="s">
        <v>1</v>
      </c>
      <c r="N256" s="226" t="s">
        <v>41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134</v>
      </c>
      <c r="AT256" s="229" t="s">
        <v>120</v>
      </c>
      <c r="AU256" s="229" t="s">
        <v>86</v>
      </c>
      <c r="AY256" s="17" t="s">
        <v>119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84</v>
      </c>
      <c r="BK256" s="230">
        <f>ROUND(I256*H256,2)</f>
        <v>0</v>
      </c>
      <c r="BL256" s="17" t="s">
        <v>134</v>
      </c>
      <c r="BM256" s="229" t="s">
        <v>391</v>
      </c>
    </row>
    <row r="257" s="14" customFormat="1">
      <c r="A257" s="14"/>
      <c r="B257" s="247"/>
      <c r="C257" s="248"/>
      <c r="D257" s="238" t="s">
        <v>191</v>
      </c>
      <c r="E257" s="249" t="s">
        <v>1</v>
      </c>
      <c r="F257" s="250" t="s">
        <v>276</v>
      </c>
      <c r="G257" s="248"/>
      <c r="H257" s="251">
        <v>1120</v>
      </c>
      <c r="I257" s="252"/>
      <c r="J257" s="248"/>
      <c r="K257" s="248"/>
      <c r="L257" s="253"/>
      <c r="M257" s="254"/>
      <c r="N257" s="255"/>
      <c r="O257" s="255"/>
      <c r="P257" s="255"/>
      <c r="Q257" s="255"/>
      <c r="R257" s="255"/>
      <c r="S257" s="255"/>
      <c r="T257" s="25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7" t="s">
        <v>191</v>
      </c>
      <c r="AU257" s="257" t="s">
        <v>86</v>
      </c>
      <c r="AV257" s="14" t="s">
        <v>86</v>
      </c>
      <c r="AW257" s="14" t="s">
        <v>32</v>
      </c>
      <c r="AX257" s="14" t="s">
        <v>84</v>
      </c>
      <c r="AY257" s="257" t="s">
        <v>119</v>
      </c>
    </row>
    <row r="258" s="2" customFormat="1" ht="24.15" customHeight="1">
      <c r="A258" s="38"/>
      <c r="B258" s="39"/>
      <c r="C258" s="218" t="s">
        <v>392</v>
      </c>
      <c r="D258" s="218" t="s">
        <v>120</v>
      </c>
      <c r="E258" s="219" t="s">
        <v>393</v>
      </c>
      <c r="F258" s="220" t="s">
        <v>394</v>
      </c>
      <c r="G258" s="221" t="s">
        <v>201</v>
      </c>
      <c r="H258" s="222">
        <v>100</v>
      </c>
      <c r="I258" s="223"/>
      <c r="J258" s="224">
        <f>ROUND(I258*H258,2)</f>
        <v>0</v>
      </c>
      <c r="K258" s="220" t="s">
        <v>132</v>
      </c>
      <c r="L258" s="44"/>
      <c r="M258" s="225" t="s">
        <v>1</v>
      </c>
      <c r="N258" s="226" t="s">
        <v>41</v>
      </c>
      <c r="O258" s="91"/>
      <c r="P258" s="227">
        <f>O258*H258</f>
        <v>0</v>
      </c>
      <c r="Q258" s="227">
        <v>1.0000000000000001E-05</v>
      </c>
      <c r="R258" s="227">
        <f>Q258*H258</f>
        <v>0.001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134</v>
      </c>
      <c r="AT258" s="229" t="s">
        <v>120</v>
      </c>
      <c r="AU258" s="229" t="s">
        <v>86</v>
      </c>
      <c r="AY258" s="17" t="s">
        <v>119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84</v>
      </c>
      <c r="BK258" s="230">
        <f>ROUND(I258*H258,2)</f>
        <v>0</v>
      </c>
      <c r="BL258" s="17" t="s">
        <v>134</v>
      </c>
      <c r="BM258" s="229" t="s">
        <v>395</v>
      </c>
    </row>
    <row r="259" s="14" customFormat="1">
      <c r="A259" s="14"/>
      <c r="B259" s="247"/>
      <c r="C259" s="248"/>
      <c r="D259" s="238" t="s">
        <v>191</v>
      </c>
      <c r="E259" s="249" t="s">
        <v>1</v>
      </c>
      <c r="F259" s="250" t="s">
        <v>194</v>
      </c>
      <c r="G259" s="248"/>
      <c r="H259" s="251">
        <v>100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7" t="s">
        <v>191</v>
      </c>
      <c r="AU259" s="257" t="s">
        <v>86</v>
      </c>
      <c r="AV259" s="14" t="s">
        <v>86</v>
      </c>
      <c r="AW259" s="14" t="s">
        <v>32</v>
      </c>
      <c r="AX259" s="14" t="s">
        <v>84</v>
      </c>
      <c r="AY259" s="257" t="s">
        <v>119</v>
      </c>
    </row>
    <row r="260" s="2" customFormat="1" ht="24.15" customHeight="1">
      <c r="A260" s="38"/>
      <c r="B260" s="39"/>
      <c r="C260" s="218" t="s">
        <v>396</v>
      </c>
      <c r="D260" s="218" t="s">
        <v>120</v>
      </c>
      <c r="E260" s="219" t="s">
        <v>397</v>
      </c>
      <c r="F260" s="220" t="s">
        <v>398</v>
      </c>
      <c r="G260" s="221" t="s">
        <v>189</v>
      </c>
      <c r="H260" s="222">
        <v>77</v>
      </c>
      <c r="I260" s="223"/>
      <c r="J260" s="224">
        <f>ROUND(I260*H260,2)</f>
        <v>0</v>
      </c>
      <c r="K260" s="220" t="s">
        <v>132</v>
      </c>
      <c r="L260" s="44"/>
      <c r="M260" s="225" t="s">
        <v>1</v>
      </c>
      <c r="N260" s="226" t="s">
        <v>41</v>
      </c>
      <c r="O260" s="91"/>
      <c r="P260" s="227">
        <f>O260*H260</f>
        <v>0</v>
      </c>
      <c r="Q260" s="227">
        <v>0.19536000000000001</v>
      </c>
      <c r="R260" s="227">
        <f>Q260*H260</f>
        <v>15.042720000000001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134</v>
      </c>
      <c r="AT260" s="229" t="s">
        <v>120</v>
      </c>
      <c r="AU260" s="229" t="s">
        <v>86</v>
      </c>
      <c r="AY260" s="17" t="s">
        <v>119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84</v>
      </c>
      <c r="BK260" s="230">
        <f>ROUND(I260*H260,2)</f>
        <v>0</v>
      </c>
      <c r="BL260" s="17" t="s">
        <v>134</v>
      </c>
      <c r="BM260" s="229" t="s">
        <v>399</v>
      </c>
    </row>
    <row r="261" s="13" customFormat="1">
      <c r="A261" s="13"/>
      <c r="B261" s="236"/>
      <c r="C261" s="237"/>
      <c r="D261" s="238" t="s">
        <v>191</v>
      </c>
      <c r="E261" s="239" t="s">
        <v>1</v>
      </c>
      <c r="F261" s="240" t="s">
        <v>203</v>
      </c>
      <c r="G261" s="237"/>
      <c r="H261" s="239" t="s">
        <v>1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191</v>
      </c>
      <c r="AU261" s="246" t="s">
        <v>86</v>
      </c>
      <c r="AV261" s="13" t="s">
        <v>84</v>
      </c>
      <c r="AW261" s="13" t="s">
        <v>32</v>
      </c>
      <c r="AX261" s="13" t="s">
        <v>76</v>
      </c>
      <c r="AY261" s="246" t="s">
        <v>119</v>
      </c>
    </row>
    <row r="262" s="13" customFormat="1">
      <c r="A262" s="13"/>
      <c r="B262" s="236"/>
      <c r="C262" s="237"/>
      <c r="D262" s="238" t="s">
        <v>191</v>
      </c>
      <c r="E262" s="239" t="s">
        <v>1</v>
      </c>
      <c r="F262" s="240" t="s">
        <v>400</v>
      </c>
      <c r="G262" s="237"/>
      <c r="H262" s="239" t="s">
        <v>1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191</v>
      </c>
      <c r="AU262" s="246" t="s">
        <v>86</v>
      </c>
      <c r="AV262" s="13" t="s">
        <v>84</v>
      </c>
      <c r="AW262" s="13" t="s">
        <v>32</v>
      </c>
      <c r="AX262" s="13" t="s">
        <v>76</v>
      </c>
      <c r="AY262" s="246" t="s">
        <v>119</v>
      </c>
    </row>
    <row r="263" s="14" customFormat="1">
      <c r="A263" s="14"/>
      <c r="B263" s="247"/>
      <c r="C263" s="248"/>
      <c r="D263" s="238" t="s">
        <v>191</v>
      </c>
      <c r="E263" s="249" t="s">
        <v>1</v>
      </c>
      <c r="F263" s="250" t="s">
        <v>401</v>
      </c>
      <c r="G263" s="248"/>
      <c r="H263" s="251">
        <v>77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7" t="s">
        <v>191</v>
      </c>
      <c r="AU263" s="257" t="s">
        <v>86</v>
      </c>
      <c r="AV263" s="14" t="s">
        <v>86</v>
      </c>
      <c r="AW263" s="14" t="s">
        <v>32</v>
      </c>
      <c r="AX263" s="14" t="s">
        <v>84</v>
      </c>
      <c r="AY263" s="257" t="s">
        <v>119</v>
      </c>
    </row>
    <row r="264" s="2" customFormat="1" ht="16.5" customHeight="1">
      <c r="A264" s="38"/>
      <c r="B264" s="39"/>
      <c r="C264" s="269" t="s">
        <v>402</v>
      </c>
      <c r="D264" s="269" t="s">
        <v>297</v>
      </c>
      <c r="E264" s="270" t="s">
        <v>403</v>
      </c>
      <c r="F264" s="271" t="s">
        <v>404</v>
      </c>
      <c r="G264" s="272" t="s">
        <v>189</v>
      </c>
      <c r="H264" s="273">
        <v>15.4</v>
      </c>
      <c r="I264" s="274"/>
      <c r="J264" s="275">
        <f>ROUND(I264*H264,2)</f>
        <v>0</v>
      </c>
      <c r="K264" s="271" t="s">
        <v>132</v>
      </c>
      <c r="L264" s="276"/>
      <c r="M264" s="277" t="s">
        <v>1</v>
      </c>
      <c r="N264" s="278" t="s">
        <v>41</v>
      </c>
      <c r="O264" s="91"/>
      <c r="P264" s="227">
        <f>O264*H264</f>
        <v>0</v>
      </c>
      <c r="Q264" s="227">
        <v>0.222</v>
      </c>
      <c r="R264" s="227">
        <f>Q264*H264</f>
        <v>3.4188000000000001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149</v>
      </c>
      <c r="AT264" s="229" t="s">
        <v>297</v>
      </c>
      <c r="AU264" s="229" t="s">
        <v>86</v>
      </c>
      <c r="AY264" s="17" t="s">
        <v>119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84</v>
      </c>
      <c r="BK264" s="230">
        <f>ROUND(I264*H264,2)</f>
        <v>0</v>
      </c>
      <c r="BL264" s="17" t="s">
        <v>134</v>
      </c>
      <c r="BM264" s="229" t="s">
        <v>405</v>
      </c>
    </row>
    <row r="265" s="13" customFormat="1">
      <c r="A265" s="13"/>
      <c r="B265" s="236"/>
      <c r="C265" s="237"/>
      <c r="D265" s="238" t="s">
        <v>191</v>
      </c>
      <c r="E265" s="239" t="s">
        <v>1</v>
      </c>
      <c r="F265" s="240" t="s">
        <v>406</v>
      </c>
      <c r="G265" s="237"/>
      <c r="H265" s="239" t="s">
        <v>1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6" t="s">
        <v>191</v>
      </c>
      <c r="AU265" s="246" t="s">
        <v>86</v>
      </c>
      <c r="AV265" s="13" t="s">
        <v>84</v>
      </c>
      <c r="AW265" s="13" t="s">
        <v>32</v>
      </c>
      <c r="AX265" s="13" t="s">
        <v>76</v>
      </c>
      <c r="AY265" s="246" t="s">
        <v>119</v>
      </c>
    </row>
    <row r="266" s="14" customFormat="1">
      <c r="A266" s="14"/>
      <c r="B266" s="247"/>
      <c r="C266" s="248"/>
      <c r="D266" s="238" t="s">
        <v>191</v>
      </c>
      <c r="E266" s="249" t="s">
        <v>1</v>
      </c>
      <c r="F266" s="250" t="s">
        <v>407</v>
      </c>
      <c r="G266" s="248"/>
      <c r="H266" s="251">
        <v>15.4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7" t="s">
        <v>191</v>
      </c>
      <c r="AU266" s="257" t="s">
        <v>86</v>
      </c>
      <c r="AV266" s="14" t="s">
        <v>86</v>
      </c>
      <c r="AW266" s="14" t="s">
        <v>32</v>
      </c>
      <c r="AX266" s="14" t="s">
        <v>84</v>
      </c>
      <c r="AY266" s="257" t="s">
        <v>119</v>
      </c>
    </row>
    <row r="267" s="2" customFormat="1" ht="24.15" customHeight="1">
      <c r="A267" s="38"/>
      <c r="B267" s="39"/>
      <c r="C267" s="218" t="s">
        <v>408</v>
      </c>
      <c r="D267" s="218" t="s">
        <v>120</v>
      </c>
      <c r="E267" s="219" t="s">
        <v>409</v>
      </c>
      <c r="F267" s="220" t="s">
        <v>410</v>
      </c>
      <c r="G267" s="221" t="s">
        <v>201</v>
      </c>
      <c r="H267" s="222">
        <v>19</v>
      </c>
      <c r="I267" s="223"/>
      <c r="J267" s="224">
        <f>ROUND(I267*H267,2)</f>
        <v>0</v>
      </c>
      <c r="K267" s="220" t="s">
        <v>132</v>
      </c>
      <c r="L267" s="44"/>
      <c r="M267" s="225" t="s">
        <v>1</v>
      </c>
      <c r="N267" s="226" t="s">
        <v>41</v>
      </c>
      <c r="O267" s="91"/>
      <c r="P267" s="227">
        <f>O267*H267</f>
        <v>0</v>
      </c>
      <c r="Q267" s="227">
        <v>0.16849</v>
      </c>
      <c r="R267" s="227">
        <f>Q267*H267</f>
        <v>3.2013099999999999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134</v>
      </c>
      <c r="AT267" s="229" t="s">
        <v>120</v>
      </c>
      <c r="AU267" s="229" t="s">
        <v>86</v>
      </c>
      <c r="AY267" s="17" t="s">
        <v>119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84</v>
      </c>
      <c r="BK267" s="230">
        <f>ROUND(I267*H267,2)</f>
        <v>0</v>
      </c>
      <c r="BL267" s="17" t="s">
        <v>134</v>
      </c>
      <c r="BM267" s="229" t="s">
        <v>411</v>
      </c>
    </row>
    <row r="268" s="13" customFormat="1">
      <c r="A268" s="13"/>
      <c r="B268" s="236"/>
      <c r="C268" s="237"/>
      <c r="D268" s="238" t="s">
        <v>191</v>
      </c>
      <c r="E268" s="239" t="s">
        <v>1</v>
      </c>
      <c r="F268" s="240" t="s">
        <v>203</v>
      </c>
      <c r="G268" s="237"/>
      <c r="H268" s="239" t="s">
        <v>1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191</v>
      </c>
      <c r="AU268" s="246" t="s">
        <v>86</v>
      </c>
      <c r="AV268" s="13" t="s">
        <v>84</v>
      </c>
      <c r="AW268" s="13" t="s">
        <v>32</v>
      </c>
      <c r="AX268" s="13" t="s">
        <v>76</v>
      </c>
      <c r="AY268" s="246" t="s">
        <v>119</v>
      </c>
    </row>
    <row r="269" s="13" customFormat="1">
      <c r="A269" s="13"/>
      <c r="B269" s="236"/>
      <c r="C269" s="237"/>
      <c r="D269" s="238" t="s">
        <v>191</v>
      </c>
      <c r="E269" s="239" t="s">
        <v>1</v>
      </c>
      <c r="F269" s="240" t="s">
        <v>412</v>
      </c>
      <c r="G269" s="237"/>
      <c r="H269" s="239" t="s">
        <v>1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6" t="s">
        <v>191</v>
      </c>
      <c r="AU269" s="246" t="s">
        <v>86</v>
      </c>
      <c r="AV269" s="13" t="s">
        <v>84</v>
      </c>
      <c r="AW269" s="13" t="s">
        <v>32</v>
      </c>
      <c r="AX269" s="13" t="s">
        <v>76</v>
      </c>
      <c r="AY269" s="246" t="s">
        <v>119</v>
      </c>
    </row>
    <row r="270" s="14" customFormat="1">
      <c r="A270" s="14"/>
      <c r="B270" s="247"/>
      <c r="C270" s="248"/>
      <c r="D270" s="238" t="s">
        <v>191</v>
      </c>
      <c r="E270" s="249" t="s">
        <v>1</v>
      </c>
      <c r="F270" s="250" t="s">
        <v>296</v>
      </c>
      <c r="G270" s="248"/>
      <c r="H270" s="251">
        <v>19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7" t="s">
        <v>191</v>
      </c>
      <c r="AU270" s="257" t="s">
        <v>86</v>
      </c>
      <c r="AV270" s="14" t="s">
        <v>86</v>
      </c>
      <c r="AW270" s="14" t="s">
        <v>32</v>
      </c>
      <c r="AX270" s="14" t="s">
        <v>84</v>
      </c>
      <c r="AY270" s="257" t="s">
        <v>119</v>
      </c>
    </row>
    <row r="271" s="2" customFormat="1" ht="16.5" customHeight="1">
      <c r="A271" s="38"/>
      <c r="B271" s="39"/>
      <c r="C271" s="269" t="s">
        <v>214</v>
      </c>
      <c r="D271" s="269" t="s">
        <v>297</v>
      </c>
      <c r="E271" s="270" t="s">
        <v>413</v>
      </c>
      <c r="F271" s="271" t="s">
        <v>414</v>
      </c>
      <c r="G271" s="272" t="s">
        <v>201</v>
      </c>
      <c r="H271" s="273">
        <v>6.1200000000000001</v>
      </c>
      <c r="I271" s="274"/>
      <c r="J271" s="275">
        <f>ROUND(I271*H271,2)</f>
        <v>0</v>
      </c>
      <c r="K271" s="271" t="s">
        <v>1</v>
      </c>
      <c r="L271" s="276"/>
      <c r="M271" s="277" t="s">
        <v>1</v>
      </c>
      <c r="N271" s="278" t="s">
        <v>41</v>
      </c>
      <c r="O271" s="91"/>
      <c r="P271" s="227">
        <f>O271*H271</f>
        <v>0</v>
      </c>
      <c r="Q271" s="227">
        <v>0.14999999999999999</v>
      </c>
      <c r="R271" s="227">
        <f>Q271*H271</f>
        <v>0.91799999999999993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149</v>
      </c>
      <c r="AT271" s="229" t="s">
        <v>297</v>
      </c>
      <c r="AU271" s="229" t="s">
        <v>86</v>
      </c>
      <c r="AY271" s="17" t="s">
        <v>119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84</v>
      </c>
      <c r="BK271" s="230">
        <f>ROUND(I271*H271,2)</f>
        <v>0</v>
      </c>
      <c r="BL271" s="17" t="s">
        <v>134</v>
      </c>
      <c r="BM271" s="229" t="s">
        <v>415</v>
      </c>
    </row>
    <row r="272" s="13" customFormat="1">
      <c r="A272" s="13"/>
      <c r="B272" s="236"/>
      <c r="C272" s="237"/>
      <c r="D272" s="238" t="s">
        <v>191</v>
      </c>
      <c r="E272" s="239" t="s">
        <v>1</v>
      </c>
      <c r="F272" s="240" t="s">
        <v>416</v>
      </c>
      <c r="G272" s="237"/>
      <c r="H272" s="239" t="s">
        <v>1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6" t="s">
        <v>191</v>
      </c>
      <c r="AU272" s="246" t="s">
        <v>86</v>
      </c>
      <c r="AV272" s="13" t="s">
        <v>84</v>
      </c>
      <c r="AW272" s="13" t="s">
        <v>32</v>
      </c>
      <c r="AX272" s="13" t="s">
        <v>76</v>
      </c>
      <c r="AY272" s="246" t="s">
        <v>119</v>
      </c>
    </row>
    <row r="273" s="14" customFormat="1">
      <c r="A273" s="14"/>
      <c r="B273" s="247"/>
      <c r="C273" s="248"/>
      <c r="D273" s="238" t="s">
        <v>191</v>
      </c>
      <c r="E273" s="249" t="s">
        <v>1</v>
      </c>
      <c r="F273" s="250" t="s">
        <v>141</v>
      </c>
      <c r="G273" s="248"/>
      <c r="H273" s="251">
        <v>6</v>
      </c>
      <c r="I273" s="252"/>
      <c r="J273" s="248"/>
      <c r="K273" s="248"/>
      <c r="L273" s="253"/>
      <c r="M273" s="254"/>
      <c r="N273" s="255"/>
      <c r="O273" s="255"/>
      <c r="P273" s="255"/>
      <c r="Q273" s="255"/>
      <c r="R273" s="255"/>
      <c r="S273" s="255"/>
      <c r="T273" s="25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7" t="s">
        <v>191</v>
      </c>
      <c r="AU273" s="257" t="s">
        <v>86</v>
      </c>
      <c r="AV273" s="14" t="s">
        <v>86</v>
      </c>
      <c r="AW273" s="14" t="s">
        <v>32</v>
      </c>
      <c r="AX273" s="14" t="s">
        <v>84</v>
      </c>
      <c r="AY273" s="257" t="s">
        <v>119</v>
      </c>
    </row>
    <row r="274" s="14" customFormat="1">
      <c r="A274" s="14"/>
      <c r="B274" s="247"/>
      <c r="C274" s="248"/>
      <c r="D274" s="238" t="s">
        <v>191</v>
      </c>
      <c r="E274" s="248"/>
      <c r="F274" s="250" t="s">
        <v>417</v>
      </c>
      <c r="G274" s="248"/>
      <c r="H274" s="251">
        <v>6.1200000000000001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7" t="s">
        <v>191</v>
      </c>
      <c r="AU274" s="257" t="s">
        <v>86</v>
      </c>
      <c r="AV274" s="14" t="s">
        <v>86</v>
      </c>
      <c r="AW274" s="14" t="s">
        <v>4</v>
      </c>
      <c r="AX274" s="14" t="s">
        <v>84</v>
      </c>
      <c r="AY274" s="257" t="s">
        <v>119</v>
      </c>
    </row>
    <row r="275" s="2" customFormat="1" ht="33" customHeight="1">
      <c r="A275" s="38"/>
      <c r="B275" s="39"/>
      <c r="C275" s="218" t="s">
        <v>418</v>
      </c>
      <c r="D275" s="218" t="s">
        <v>120</v>
      </c>
      <c r="E275" s="219" t="s">
        <v>419</v>
      </c>
      <c r="F275" s="220" t="s">
        <v>420</v>
      </c>
      <c r="G275" s="221" t="s">
        <v>201</v>
      </c>
      <c r="H275" s="222">
        <v>751</v>
      </c>
      <c r="I275" s="223"/>
      <c r="J275" s="224">
        <f>ROUND(I275*H275,2)</f>
        <v>0</v>
      </c>
      <c r="K275" s="220" t="s">
        <v>132</v>
      </c>
      <c r="L275" s="44"/>
      <c r="M275" s="225" t="s">
        <v>1</v>
      </c>
      <c r="N275" s="226" t="s">
        <v>41</v>
      </c>
      <c r="O275" s="91"/>
      <c r="P275" s="227">
        <f>O275*H275</f>
        <v>0</v>
      </c>
      <c r="Q275" s="227">
        <v>0.15540000000000001</v>
      </c>
      <c r="R275" s="227">
        <f>Q275*H275</f>
        <v>116.70540000000001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134</v>
      </c>
      <c r="AT275" s="229" t="s">
        <v>120</v>
      </c>
      <c r="AU275" s="229" t="s">
        <v>86</v>
      </c>
      <c r="AY275" s="17" t="s">
        <v>119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84</v>
      </c>
      <c r="BK275" s="230">
        <f>ROUND(I275*H275,2)</f>
        <v>0</v>
      </c>
      <c r="BL275" s="17" t="s">
        <v>134</v>
      </c>
      <c r="BM275" s="229" t="s">
        <v>421</v>
      </c>
    </row>
    <row r="276" s="13" customFormat="1">
      <c r="A276" s="13"/>
      <c r="B276" s="236"/>
      <c r="C276" s="237"/>
      <c r="D276" s="238" t="s">
        <v>191</v>
      </c>
      <c r="E276" s="239" t="s">
        <v>1</v>
      </c>
      <c r="F276" s="240" t="s">
        <v>203</v>
      </c>
      <c r="G276" s="237"/>
      <c r="H276" s="239" t="s">
        <v>1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6" t="s">
        <v>191</v>
      </c>
      <c r="AU276" s="246" t="s">
        <v>86</v>
      </c>
      <c r="AV276" s="13" t="s">
        <v>84</v>
      </c>
      <c r="AW276" s="13" t="s">
        <v>32</v>
      </c>
      <c r="AX276" s="13" t="s">
        <v>76</v>
      </c>
      <c r="AY276" s="246" t="s">
        <v>119</v>
      </c>
    </row>
    <row r="277" s="14" customFormat="1">
      <c r="A277" s="14"/>
      <c r="B277" s="247"/>
      <c r="C277" s="248"/>
      <c r="D277" s="238" t="s">
        <v>191</v>
      </c>
      <c r="E277" s="249" t="s">
        <v>1</v>
      </c>
      <c r="F277" s="250" t="s">
        <v>422</v>
      </c>
      <c r="G277" s="248"/>
      <c r="H277" s="251">
        <v>751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7" t="s">
        <v>191</v>
      </c>
      <c r="AU277" s="257" t="s">
        <v>86</v>
      </c>
      <c r="AV277" s="14" t="s">
        <v>86</v>
      </c>
      <c r="AW277" s="14" t="s">
        <v>32</v>
      </c>
      <c r="AX277" s="14" t="s">
        <v>84</v>
      </c>
      <c r="AY277" s="257" t="s">
        <v>119</v>
      </c>
    </row>
    <row r="278" s="2" customFormat="1" ht="16.5" customHeight="1">
      <c r="A278" s="38"/>
      <c r="B278" s="39"/>
      <c r="C278" s="269" t="s">
        <v>423</v>
      </c>
      <c r="D278" s="269" t="s">
        <v>297</v>
      </c>
      <c r="E278" s="270" t="s">
        <v>424</v>
      </c>
      <c r="F278" s="271" t="s">
        <v>425</v>
      </c>
      <c r="G278" s="272" t="s">
        <v>201</v>
      </c>
      <c r="H278" s="273">
        <v>763.98000000000002</v>
      </c>
      <c r="I278" s="274"/>
      <c r="J278" s="275">
        <f>ROUND(I278*H278,2)</f>
        <v>0</v>
      </c>
      <c r="K278" s="271" t="s">
        <v>132</v>
      </c>
      <c r="L278" s="276"/>
      <c r="M278" s="277" t="s">
        <v>1</v>
      </c>
      <c r="N278" s="278" t="s">
        <v>41</v>
      </c>
      <c r="O278" s="91"/>
      <c r="P278" s="227">
        <f>O278*H278</f>
        <v>0</v>
      </c>
      <c r="Q278" s="227">
        <v>0.080000000000000002</v>
      </c>
      <c r="R278" s="227">
        <f>Q278*H278</f>
        <v>61.118400000000001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149</v>
      </c>
      <c r="AT278" s="229" t="s">
        <v>297</v>
      </c>
      <c r="AU278" s="229" t="s">
        <v>86</v>
      </c>
      <c r="AY278" s="17" t="s">
        <v>119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84</v>
      </c>
      <c r="BK278" s="230">
        <f>ROUND(I278*H278,2)</f>
        <v>0</v>
      </c>
      <c r="BL278" s="17" t="s">
        <v>134</v>
      </c>
      <c r="BM278" s="229" t="s">
        <v>426</v>
      </c>
    </row>
    <row r="279" s="14" customFormat="1">
      <c r="A279" s="14"/>
      <c r="B279" s="247"/>
      <c r="C279" s="248"/>
      <c r="D279" s="238" t="s">
        <v>191</v>
      </c>
      <c r="E279" s="249" t="s">
        <v>1</v>
      </c>
      <c r="F279" s="250" t="s">
        <v>219</v>
      </c>
      <c r="G279" s="248"/>
      <c r="H279" s="251">
        <v>749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7" t="s">
        <v>191</v>
      </c>
      <c r="AU279" s="257" t="s">
        <v>86</v>
      </c>
      <c r="AV279" s="14" t="s">
        <v>86</v>
      </c>
      <c r="AW279" s="14" t="s">
        <v>32</v>
      </c>
      <c r="AX279" s="14" t="s">
        <v>84</v>
      </c>
      <c r="AY279" s="257" t="s">
        <v>119</v>
      </c>
    </row>
    <row r="280" s="14" customFormat="1">
      <c r="A280" s="14"/>
      <c r="B280" s="247"/>
      <c r="C280" s="248"/>
      <c r="D280" s="238" t="s">
        <v>191</v>
      </c>
      <c r="E280" s="248"/>
      <c r="F280" s="250" t="s">
        <v>427</v>
      </c>
      <c r="G280" s="248"/>
      <c r="H280" s="251">
        <v>763.98000000000002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7" t="s">
        <v>191</v>
      </c>
      <c r="AU280" s="257" t="s">
        <v>86</v>
      </c>
      <c r="AV280" s="14" t="s">
        <v>86</v>
      </c>
      <c r="AW280" s="14" t="s">
        <v>4</v>
      </c>
      <c r="AX280" s="14" t="s">
        <v>84</v>
      </c>
      <c r="AY280" s="257" t="s">
        <v>119</v>
      </c>
    </row>
    <row r="281" s="2" customFormat="1" ht="24.15" customHeight="1">
      <c r="A281" s="38"/>
      <c r="B281" s="39"/>
      <c r="C281" s="269" t="s">
        <v>428</v>
      </c>
      <c r="D281" s="269" t="s">
        <v>297</v>
      </c>
      <c r="E281" s="270" t="s">
        <v>429</v>
      </c>
      <c r="F281" s="271" t="s">
        <v>430</v>
      </c>
      <c r="G281" s="272" t="s">
        <v>201</v>
      </c>
      <c r="H281" s="273">
        <v>2.04</v>
      </c>
      <c r="I281" s="274"/>
      <c r="J281" s="275">
        <f>ROUND(I281*H281,2)</f>
        <v>0</v>
      </c>
      <c r="K281" s="271" t="s">
        <v>132</v>
      </c>
      <c r="L281" s="276"/>
      <c r="M281" s="277" t="s">
        <v>1</v>
      </c>
      <c r="N281" s="278" t="s">
        <v>41</v>
      </c>
      <c r="O281" s="91"/>
      <c r="P281" s="227">
        <f>O281*H281</f>
        <v>0</v>
      </c>
      <c r="Q281" s="227">
        <v>0.065670000000000006</v>
      </c>
      <c r="R281" s="227">
        <f>Q281*H281</f>
        <v>0.13396680000000003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149</v>
      </c>
      <c r="AT281" s="229" t="s">
        <v>297</v>
      </c>
      <c r="AU281" s="229" t="s">
        <v>86</v>
      </c>
      <c r="AY281" s="17" t="s">
        <v>119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84</v>
      </c>
      <c r="BK281" s="230">
        <f>ROUND(I281*H281,2)</f>
        <v>0</v>
      </c>
      <c r="BL281" s="17" t="s">
        <v>134</v>
      </c>
      <c r="BM281" s="229" t="s">
        <v>431</v>
      </c>
    </row>
    <row r="282" s="13" customFormat="1">
      <c r="A282" s="13"/>
      <c r="B282" s="236"/>
      <c r="C282" s="237"/>
      <c r="D282" s="238" t="s">
        <v>191</v>
      </c>
      <c r="E282" s="239" t="s">
        <v>1</v>
      </c>
      <c r="F282" s="240" t="s">
        <v>432</v>
      </c>
      <c r="G282" s="237"/>
      <c r="H282" s="239" t="s">
        <v>1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6" t="s">
        <v>191</v>
      </c>
      <c r="AU282" s="246" t="s">
        <v>86</v>
      </c>
      <c r="AV282" s="13" t="s">
        <v>84</v>
      </c>
      <c r="AW282" s="13" t="s">
        <v>32</v>
      </c>
      <c r="AX282" s="13" t="s">
        <v>76</v>
      </c>
      <c r="AY282" s="246" t="s">
        <v>119</v>
      </c>
    </row>
    <row r="283" s="14" customFormat="1">
      <c r="A283" s="14"/>
      <c r="B283" s="247"/>
      <c r="C283" s="248"/>
      <c r="D283" s="238" t="s">
        <v>191</v>
      </c>
      <c r="E283" s="249" t="s">
        <v>1</v>
      </c>
      <c r="F283" s="250" t="s">
        <v>84</v>
      </c>
      <c r="G283" s="248"/>
      <c r="H283" s="251">
        <v>1</v>
      </c>
      <c r="I283" s="252"/>
      <c r="J283" s="248"/>
      <c r="K283" s="248"/>
      <c r="L283" s="253"/>
      <c r="M283" s="254"/>
      <c r="N283" s="255"/>
      <c r="O283" s="255"/>
      <c r="P283" s="255"/>
      <c r="Q283" s="255"/>
      <c r="R283" s="255"/>
      <c r="S283" s="255"/>
      <c r="T283" s="25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7" t="s">
        <v>191</v>
      </c>
      <c r="AU283" s="257" t="s">
        <v>86</v>
      </c>
      <c r="AV283" s="14" t="s">
        <v>86</v>
      </c>
      <c r="AW283" s="14" t="s">
        <v>32</v>
      </c>
      <c r="AX283" s="14" t="s">
        <v>76</v>
      </c>
      <c r="AY283" s="257" t="s">
        <v>119</v>
      </c>
    </row>
    <row r="284" s="13" customFormat="1">
      <c r="A284" s="13"/>
      <c r="B284" s="236"/>
      <c r="C284" s="237"/>
      <c r="D284" s="238" t="s">
        <v>191</v>
      </c>
      <c r="E284" s="239" t="s">
        <v>1</v>
      </c>
      <c r="F284" s="240" t="s">
        <v>433</v>
      </c>
      <c r="G284" s="237"/>
      <c r="H284" s="239" t="s">
        <v>1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6" t="s">
        <v>191</v>
      </c>
      <c r="AU284" s="246" t="s">
        <v>86</v>
      </c>
      <c r="AV284" s="13" t="s">
        <v>84</v>
      </c>
      <c r="AW284" s="13" t="s">
        <v>32</v>
      </c>
      <c r="AX284" s="13" t="s">
        <v>76</v>
      </c>
      <c r="AY284" s="246" t="s">
        <v>119</v>
      </c>
    </row>
    <row r="285" s="14" customFormat="1">
      <c r="A285" s="14"/>
      <c r="B285" s="247"/>
      <c r="C285" s="248"/>
      <c r="D285" s="238" t="s">
        <v>191</v>
      </c>
      <c r="E285" s="249" t="s">
        <v>1</v>
      </c>
      <c r="F285" s="250" t="s">
        <v>84</v>
      </c>
      <c r="G285" s="248"/>
      <c r="H285" s="251">
        <v>1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7" t="s">
        <v>191</v>
      </c>
      <c r="AU285" s="257" t="s">
        <v>86</v>
      </c>
      <c r="AV285" s="14" t="s">
        <v>86</v>
      </c>
      <c r="AW285" s="14" t="s">
        <v>32</v>
      </c>
      <c r="AX285" s="14" t="s">
        <v>76</v>
      </c>
      <c r="AY285" s="257" t="s">
        <v>119</v>
      </c>
    </row>
    <row r="286" s="15" customFormat="1">
      <c r="A286" s="15"/>
      <c r="B286" s="258"/>
      <c r="C286" s="259"/>
      <c r="D286" s="238" t="s">
        <v>191</v>
      </c>
      <c r="E286" s="260" t="s">
        <v>1</v>
      </c>
      <c r="F286" s="261" t="s">
        <v>221</v>
      </c>
      <c r="G286" s="259"/>
      <c r="H286" s="262">
        <v>2</v>
      </c>
      <c r="I286" s="263"/>
      <c r="J286" s="259"/>
      <c r="K286" s="259"/>
      <c r="L286" s="264"/>
      <c r="M286" s="265"/>
      <c r="N286" s="266"/>
      <c r="O286" s="266"/>
      <c r="P286" s="266"/>
      <c r="Q286" s="266"/>
      <c r="R286" s="266"/>
      <c r="S286" s="266"/>
      <c r="T286" s="267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8" t="s">
        <v>191</v>
      </c>
      <c r="AU286" s="268" t="s">
        <v>86</v>
      </c>
      <c r="AV286" s="15" t="s">
        <v>134</v>
      </c>
      <c r="AW286" s="15" t="s">
        <v>32</v>
      </c>
      <c r="AX286" s="15" t="s">
        <v>84</v>
      </c>
      <c r="AY286" s="268" t="s">
        <v>119</v>
      </c>
    </row>
    <row r="287" s="14" customFormat="1">
      <c r="A287" s="14"/>
      <c r="B287" s="247"/>
      <c r="C287" s="248"/>
      <c r="D287" s="238" t="s">
        <v>191</v>
      </c>
      <c r="E287" s="248"/>
      <c r="F287" s="250" t="s">
        <v>434</v>
      </c>
      <c r="G287" s="248"/>
      <c r="H287" s="251">
        <v>2.04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7" t="s">
        <v>191</v>
      </c>
      <c r="AU287" s="257" t="s">
        <v>86</v>
      </c>
      <c r="AV287" s="14" t="s">
        <v>86</v>
      </c>
      <c r="AW287" s="14" t="s">
        <v>4</v>
      </c>
      <c r="AX287" s="14" t="s">
        <v>84</v>
      </c>
      <c r="AY287" s="257" t="s">
        <v>119</v>
      </c>
    </row>
    <row r="288" s="2" customFormat="1" ht="33" customHeight="1">
      <c r="A288" s="38"/>
      <c r="B288" s="39"/>
      <c r="C288" s="218" t="s">
        <v>435</v>
      </c>
      <c r="D288" s="218" t="s">
        <v>120</v>
      </c>
      <c r="E288" s="219" t="s">
        <v>436</v>
      </c>
      <c r="F288" s="220" t="s">
        <v>437</v>
      </c>
      <c r="G288" s="221" t="s">
        <v>201</v>
      </c>
      <c r="H288" s="222">
        <v>590</v>
      </c>
      <c r="I288" s="223"/>
      <c r="J288" s="224">
        <f>ROUND(I288*H288,2)</f>
        <v>0</v>
      </c>
      <c r="K288" s="220" t="s">
        <v>132</v>
      </c>
      <c r="L288" s="44"/>
      <c r="M288" s="225" t="s">
        <v>1</v>
      </c>
      <c r="N288" s="226" t="s">
        <v>41</v>
      </c>
      <c r="O288" s="91"/>
      <c r="P288" s="227">
        <f>O288*H288</f>
        <v>0</v>
      </c>
      <c r="Q288" s="227">
        <v>0.1295</v>
      </c>
      <c r="R288" s="227">
        <f>Q288*H288</f>
        <v>76.405000000000001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134</v>
      </c>
      <c r="AT288" s="229" t="s">
        <v>120</v>
      </c>
      <c r="AU288" s="229" t="s">
        <v>86</v>
      </c>
      <c r="AY288" s="17" t="s">
        <v>119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84</v>
      </c>
      <c r="BK288" s="230">
        <f>ROUND(I288*H288,2)</f>
        <v>0</v>
      </c>
      <c r="BL288" s="17" t="s">
        <v>134</v>
      </c>
      <c r="BM288" s="229" t="s">
        <v>438</v>
      </c>
    </row>
    <row r="289" s="13" customFormat="1">
      <c r="A289" s="13"/>
      <c r="B289" s="236"/>
      <c r="C289" s="237"/>
      <c r="D289" s="238" t="s">
        <v>191</v>
      </c>
      <c r="E289" s="239" t="s">
        <v>1</v>
      </c>
      <c r="F289" s="240" t="s">
        <v>203</v>
      </c>
      <c r="G289" s="237"/>
      <c r="H289" s="239" t="s">
        <v>1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6" t="s">
        <v>191</v>
      </c>
      <c r="AU289" s="246" t="s">
        <v>86</v>
      </c>
      <c r="AV289" s="13" t="s">
        <v>84</v>
      </c>
      <c r="AW289" s="13" t="s">
        <v>32</v>
      </c>
      <c r="AX289" s="13" t="s">
        <v>76</v>
      </c>
      <c r="AY289" s="246" t="s">
        <v>119</v>
      </c>
    </row>
    <row r="290" s="14" customFormat="1">
      <c r="A290" s="14"/>
      <c r="B290" s="247"/>
      <c r="C290" s="248"/>
      <c r="D290" s="238" t="s">
        <v>191</v>
      </c>
      <c r="E290" s="249" t="s">
        <v>1</v>
      </c>
      <c r="F290" s="250" t="s">
        <v>439</v>
      </c>
      <c r="G290" s="248"/>
      <c r="H290" s="251">
        <v>590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7" t="s">
        <v>191</v>
      </c>
      <c r="AU290" s="257" t="s">
        <v>86</v>
      </c>
      <c r="AV290" s="14" t="s">
        <v>86</v>
      </c>
      <c r="AW290" s="14" t="s">
        <v>32</v>
      </c>
      <c r="AX290" s="14" t="s">
        <v>84</v>
      </c>
      <c r="AY290" s="257" t="s">
        <v>119</v>
      </c>
    </row>
    <row r="291" s="2" customFormat="1" ht="16.5" customHeight="1">
      <c r="A291" s="38"/>
      <c r="B291" s="39"/>
      <c r="C291" s="269" t="s">
        <v>440</v>
      </c>
      <c r="D291" s="269" t="s">
        <v>297</v>
      </c>
      <c r="E291" s="270" t="s">
        <v>441</v>
      </c>
      <c r="F291" s="271" t="s">
        <v>442</v>
      </c>
      <c r="G291" s="272" t="s">
        <v>201</v>
      </c>
      <c r="H291" s="273">
        <v>601.79999999999995</v>
      </c>
      <c r="I291" s="274"/>
      <c r="J291" s="275">
        <f>ROUND(I291*H291,2)</f>
        <v>0</v>
      </c>
      <c r="K291" s="271" t="s">
        <v>132</v>
      </c>
      <c r="L291" s="276"/>
      <c r="M291" s="277" t="s">
        <v>1</v>
      </c>
      <c r="N291" s="278" t="s">
        <v>41</v>
      </c>
      <c r="O291" s="91"/>
      <c r="P291" s="227">
        <f>O291*H291</f>
        <v>0</v>
      </c>
      <c r="Q291" s="227">
        <v>0.056120000000000003</v>
      </c>
      <c r="R291" s="227">
        <f>Q291*H291</f>
        <v>33.773015999999998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149</v>
      </c>
      <c r="AT291" s="229" t="s">
        <v>297</v>
      </c>
      <c r="AU291" s="229" t="s">
        <v>86</v>
      </c>
      <c r="AY291" s="17" t="s">
        <v>119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84</v>
      </c>
      <c r="BK291" s="230">
        <f>ROUND(I291*H291,2)</f>
        <v>0</v>
      </c>
      <c r="BL291" s="17" t="s">
        <v>134</v>
      </c>
      <c r="BM291" s="229" t="s">
        <v>443</v>
      </c>
    </row>
    <row r="292" s="14" customFormat="1">
      <c r="A292" s="14"/>
      <c r="B292" s="247"/>
      <c r="C292" s="248"/>
      <c r="D292" s="238" t="s">
        <v>191</v>
      </c>
      <c r="E292" s="249" t="s">
        <v>1</v>
      </c>
      <c r="F292" s="250" t="s">
        <v>439</v>
      </c>
      <c r="G292" s="248"/>
      <c r="H292" s="251">
        <v>590</v>
      </c>
      <c r="I292" s="252"/>
      <c r="J292" s="248"/>
      <c r="K292" s="248"/>
      <c r="L292" s="253"/>
      <c r="M292" s="254"/>
      <c r="N292" s="255"/>
      <c r="O292" s="255"/>
      <c r="P292" s="255"/>
      <c r="Q292" s="255"/>
      <c r="R292" s="255"/>
      <c r="S292" s="255"/>
      <c r="T292" s="25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7" t="s">
        <v>191</v>
      </c>
      <c r="AU292" s="257" t="s">
        <v>86</v>
      </c>
      <c r="AV292" s="14" t="s">
        <v>86</v>
      </c>
      <c r="AW292" s="14" t="s">
        <v>32</v>
      </c>
      <c r="AX292" s="14" t="s">
        <v>84</v>
      </c>
      <c r="AY292" s="257" t="s">
        <v>119</v>
      </c>
    </row>
    <row r="293" s="14" customFormat="1">
      <c r="A293" s="14"/>
      <c r="B293" s="247"/>
      <c r="C293" s="248"/>
      <c r="D293" s="238" t="s">
        <v>191</v>
      </c>
      <c r="E293" s="248"/>
      <c r="F293" s="250" t="s">
        <v>444</v>
      </c>
      <c r="G293" s="248"/>
      <c r="H293" s="251">
        <v>601.79999999999995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7" t="s">
        <v>191</v>
      </c>
      <c r="AU293" s="257" t="s">
        <v>86</v>
      </c>
      <c r="AV293" s="14" t="s">
        <v>86</v>
      </c>
      <c r="AW293" s="14" t="s">
        <v>4</v>
      </c>
      <c r="AX293" s="14" t="s">
        <v>84</v>
      </c>
      <c r="AY293" s="257" t="s">
        <v>119</v>
      </c>
    </row>
    <row r="294" s="2" customFormat="1" ht="24.15" customHeight="1">
      <c r="A294" s="38"/>
      <c r="B294" s="39"/>
      <c r="C294" s="218" t="s">
        <v>445</v>
      </c>
      <c r="D294" s="218" t="s">
        <v>120</v>
      </c>
      <c r="E294" s="219" t="s">
        <v>446</v>
      </c>
      <c r="F294" s="220" t="s">
        <v>447</v>
      </c>
      <c r="G294" s="221" t="s">
        <v>201</v>
      </c>
      <c r="H294" s="222">
        <v>160</v>
      </c>
      <c r="I294" s="223"/>
      <c r="J294" s="224">
        <f>ROUND(I294*H294,2)</f>
        <v>0</v>
      </c>
      <c r="K294" s="220" t="s">
        <v>132</v>
      </c>
      <c r="L294" s="44"/>
      <c r="M294" s="225" t="s">
        <v>1</v>
      </c>
      <c r="N294" s="226" t="s">
        <v>41</v>
      </c>
      <c r="O294" s="91"/>
      <c r="P294" s="227">
        <f>O294*H294</f>
        <v>0</v>
      </c>
      <c r="Q294" s="227">
        <v>0.24127000000000001</v>
      </c>
      <c r="R294" s="227">
        <f>Q294*H294</f>
        <v>38.603200000000001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134</v>
      </c>
      <c r="AT294" s="229" t="s">
        <v>120</v>
      </c>
      <c r="AU294" s="229" t="s">
        <v>86</v>
      </c>
      <c r="AY294" s="17" t="s">
        <v>119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84</v>
      </c>
      <c r="BK294" s="230">
        <f>ROUND(I294*H294,2)</f>
        <v>0</v>
      </c>
      <c r="BL294" s="17" t="s">
        <v>134</v>
      </c>
      <c r="BM294" s="229" t="s">
        <v>448</v>
      </c>
    </row>
    <row r="295" s="13" customFormat="1">
      <c r="A295" s="13"/>
      <c r="B295" s="236"/>
      <c r="C295" s="237"/>
      <c r="D295" s="238" t="s">
        <v>191</v>
      </c>
      <c r="E295" s="239" t="s">
        <v>1</v>
      </c>
      <c r="F295" s="240" t="s">
        <v>449</v>
      </c>
      <c r="G295" s="237"/>
      <c r="H295" s="239" t="s">
        <v>1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6" t="s">
        <v>191</v>
      </c>
      <c r="AU295" s="246" t="s">
        <v>86</v>
      </c>
      <c r="AV295" s="13" t="s">
        <v>84</v>
      </c>
      <c r="AW295" s="13" t="s">
        <v>32</v>
      </c>
      <c r="AX295" s="13" t="s">
        <v>76</v>
      </c>
      <c r="AY295" s="246" t="s">
        <v>119</v>
      </c>
    </row>
    <row r="296" s="14" customFormat="1">
      <c r="A296" s="14"/>
      <c r="B296" s="247"/>
      <c r="C296" s="248"/>
      <c r="D296" s="238" t="s">
        <v>191</v>
      </c>
      <c r="E296" s="249" t="s">
        <v>1</v>
      </c>
      <c r="F296" s="250" t="s">
        <v>450</v>
      </c>
      <c r="G296" s="248"/>
      <c r="H296" s="251">
        <v>150</v>
      </c>
      <c r="I296" s="252"/>
      <c r="J296" s="248"/>
      <c r="K296" s="248"/>
      <c r="L296" s="253"/>
      <c r="M296" s="254"/>
      <c r="N296" s="255"/>
      <c r="O296" s="255"/>
      <c r="P296" s="255"/>
      <c r="Q296" s="255"/>
      <c r="R296" s="255"/>
      <c r="S296" s="255"/>
      <c r="T296" s="25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7" t="s">
        <v>191</v>
      </c>
      <c r="AU296" s="257" t="s">
        <v>86</v>
      </c>
      <c r="AV296" s="14" t="s">
        <v>86</v>
      </c>
      <c r="AW296" s="14" t="s">
        <v>32</v>
      </c>
      <c r="AX296" s="14" t="s">
        <v>76</v>
      </c>
      <c r="AY296" s="257" t="s">
        <v>119</v>
      </c>
    </row>
    <row r="297" s="13" customFormat="1">
      <c r="A297" s="13"/>
      <c r="B297" s="236"/>
      <c r="C297" s="237"/>
      <c r="D297" s="238" t="s">
        <v>191</v>
      </c>
      <c r="E297" s="239" t="s">
        <v>1</v>
      </c>
      <c r="F297" s="240" t="s">
        <v>451</v>
      </c>
      <c r="G297" s="237"/>
      <c r="H297" s="239" t="s">
        <v>1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191</v>
      </c>
      <c r="AU297" s="246" t="s">
        <v>86</v>
      </c>
      <c r="AV297" s="13" t="s">
        <v>84</v>
      </c>
      <c r="AW297" s="13" t="s">
        <v>32</v>
      </c>
      <c r="AX297" s="13" t="s">
        <v>76</v>
      </c>
      <c r="AY297" s="246" t="s">
        <v>119</v>
      </c>
    </row>
    <row r="298" s="14" customFormat="1">
      <c r="A298" s="14"/>
      <c r="B298" s="247"/>
      <c r="C298" s="248"/>
      <c r="D298" s="238" t="s">
        <v>191</v>
      </c>
      <c r="E298" s="249" t="s">
        <v>1</v>
      </c>
      <c r="F298" s="250" t="s">
        <v>157</v>
      </c>
      <c r="G298" s="248"/>
      <c r="H298" s="251">
        <v>10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7" t="s">
        <v>191</v>
      </c>
      <c r="AU298" s="257" t="s">
        <v>86</v>
      </c>
      <c r="AV298" s="14" t="s">
        <v>86</v>
      </c>
      <c r="AW298" s="14" t="s">
        <v>32</v>
      </c>
      <c r="AX298" s="14" t="s">
        <v>76</v>
      </c>
      <c r="AY298" s="257" t="s">
        <v>119</v>
      </c>
    </row>
    <row r="299" s="15" customFormat="1">
      <c r="A299" s="15"/>
      <c r="B299" s="258"/>
      <c r="C299" s="259"/>
      <c r="D299" s="238" t="s">
        <v>191</v>
      </c>
      <c r="E299" s="260" t="s">
        <v>1</v>
      </c>
      <c r="F299" s="261" t="s">
        <v>221</v>
      </c>
      <c r="G299" s="259"/>
      <c r="H299" s="262">
        <v>160</v>
      </c>
      <c r="I299" s="263"/>
      <c r="J299" s="259"/>
      <c r="K299" s="259"/>
      <c r="L299" s="264"/>
      <c r="M299" s="265"/>
      <c r="N299" s="266"/>
      <c r="O299" s="266"/>
      <c r="P299" s="266"/>
      <c r="Q299" s="266"/>
      <c r="R299" s="266"/>
      <c r="S299" s="266"/>
      <c r="T299" s="267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8" t="s">
        <v>191</v>
      </c>
      <c r="AU299" s="268" t="s">
        <v>86</v>
      </c>
      <c r="AV299" s="15" t="s">
        <v>134</v>
      </c>
      <c r="AW299" s="15" t="s">
        <v>32</v>
      </c>
      <c r="AX299" s="15" t="s">
        <v>84</v>
      </c>
      <c r="AY299" s="268" t="s">
        <v>119</v>
      </c>
    </row>
    <row r="300" s="2" customFormat="1" ht="24.15" customHeight="1">
      <c r="A300" s="38"/>
      <c r="B300" s="39"/>
      <c r="C300" s="269" t="s">
        <v>452</v>
      </c>
      <c r="D300" s="269" t="s">
        <v>297</v>
      </c>
      <c r="E300" s="270" t="s">
        <v>453</v>
      </c>
      <c r="F300" s="271" t="s">
        <v>454</v>
      </c>
      <c r="G300" s="272" t="s">
        <v>455</v>
      </c>
      <c r="H300" s="273">
        <v>1020</v>
      </c>
      <c r="I300" s="274"/>
      <c r="J300" s="275">
        <f>ROUND(I300*H300,2)</f>
        <v>0</v>
      </c>
      <c r="K300" s="271" t="s">
        <v>132</v>
      </c>
      <c r="L300" s="276"/>
      <c r="M300" s="277" t="s">
        <v>1</v>
      </c>
      <c r="N300" s="278" t="s">
        <v>41</v>
      </c>
      <c r="O300" s="91"/>
      <c r="P300" s="227">
        <f>O300*H300</f>
        <v>0</v>
      </c>
      <c r="Q300" s="227">
        <v>0.032500000000000001</v>
      </c>
      <c r="R300" s="227">
        <f>Q300*H300</f>
        <v>33.149999999999999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149</v>
      </c>
      <c r="AT300" s="229" t="s">
        <v>297</v>
      </c>
      <c r="AU300" s="229" t="s">
        <v>86</v>
      </c>
      <c r="AY300" s="17" t="s">
        <v>119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84</v>
      </c>
      <c r="BK300" s="230">
        <f>ROUND(I300*H300,2)</f>
        <v>0</v>
      </c>
      <c r="BL300" s="17" t="s">
        <v>134</v>
      </c>
      <c r="BM300" s="229" t="s">
        <v>456</v>
      </c>
    </row>
    <row r="301" s="14" customFormat="1">
      <c r="A301" s="14"/>
      <c r="B301" s="247"/>
      <c r="C301" s="248"/>
      <c r="D301" s="238" t="s">
        <v>191</v>
      </c>
      <c r="E301" s="249" t="s">
        <v>1</v>
      </c>
      <c r="F301" s="250" t="s">
        <v>457</v>
      </c>
      <c r="G301" s="248"/>
      <c r="H301" s="251">
        <v>1000</v>
      </c>
      <c r="I301" s="252"/>
      <c r="J301" s="248"/>
      <c r="K301" s="248"/>
      <c r="L301" s="253"/>
      <c r="M301" s="254"/>
      <c r="N301" s="255"/>
      <c r="O301" s="255"/>
      <c r="P301" s="255"/>
      <c r="Q301" s="255"/>
      <c r="R301" s="255"/>
      <c r="S301" s="255"/>
      <c r="T301" s="25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7" t="s">
        <v>191</v>
      </c>
      <c r="AU301" s="257" t="s">
        <v>86</v>
      </c>
      <c r="AV301" s="14" t="s">
        <v>86</v>
      </c>
      <c r="AW301" s="14" t="s">
        <v>32</v>
      </c>
      <c r="AX301" s="14" t="s">
        <v>84</v>
      </c>
      <c r="AY301" s="257" t="s">
        <v>119</v>
      </c>
    </row>
    <row r="302" s="14" customFormat="1">
      <c r="A302" s="14"/>
      <c r="B302" s="247"/>
      <c r="C302" s="248"/>
      <c r="D302" s="238" t="s">
        <v>191</v>
      </c>
      <c r="E302" s="248"/>
      <c r="F302" s="250" t="s">
        <v>458</v>
      </c>
      <c r="G302" s="248"/>
      <c r="H302" s="251">
        <v>1020</v>
      </c>
      <c r="I302" s="252"/>
      <c r="J302" s="248"/>
      <c r="K302" s="248"/>
      <c r="L302" s="253"/>
      <c r="M302" s="254"/>
      <c r="N302" s="255"/>
      <c r="O302" s="255"/>
      <c r="P302" s="255"/>
      <c r="Q302" s="255"/>
      <c r="R302" s="255"/>
      <c r="S302" s="255"/>
      <c r="T302" s="25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7" t="s">
        <v>191</v>
      </c>
      <c r="AU302" s="257" t="s">
        <v>86</v>
      </c>
      <c r="AV302" s="14" t="s">
        <v>86</v>
      </c>
      <c r="AW302" s="14" t="s">
        <v>4</v>
      </c>
      <c r="AX302" s="14" t="s">
        <v>84</v>
      </c>
      <c r="AY302" s="257" t="s">
        <v>119</v>
      </c>
    </row>
    <row r="303" s="12" customFormat="1" ht="22.8" customHeight="1">
      <c r="A303" s="12"/>
      <c r="B303" s="202"/>
      <c r="C303" s="203"/>
      <c r="D303" s="204" t="s">
        <v>75</v>
      </c>
      <c r="E303" s="216" t="s">
        <v>149</v>
      </c>
      <c r="F303" s="216" t="s">
        <v>459</v>
      </c>
      <c r="G303" s="203"/>
      <c r="H303" s="203"/>
      <c r="I303" s="206"/>
      <c r="J303" s="217">
        <f>BK303</f>
        <v>0</v>
      </c>
      <c r="K303" s="203"/>
      <c r="L303" s="208"/>
      <c r="M303" s="209"/>
      <c r="N303" s="210"/>
      <c r="O303" s="210"/>
      <c r="P303" s="211">
        <f>SUM(P304:P316)</f>
        <v>0</v>
      </c>
      <c r="Q303" s="210"/>
      <c r="R303" s="211">
        <f>SUM(R304:R316)</f>
        <v>0.57166000000000006</v>
      </c>
      <c r="S303" s="210"/>
      <c r="T303" s="212">
        <f>SUM(T304:T316)</f>
        <v>0.5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3" t="s">
        <v>84</v>
      </c>
      <c r="AT303" s="214" t="s">
        <v>75</v>
      </c>
      <c r="AU303" s="214" t="s">
        <v>84</v>
      </c>
      <c r="AY303" s="213" t="s">
        <v>119</v>
      </c>
      <c r="BK303" s="215">
        <f>SUM(BK304:BK316)</f>
        <v>0</v>
      </c>
    </row>
    <row r="304" s="2" customFormat="1" ht="24.15" customHeight="1">
      <c r="A304" s="38"/>
      <c r="B304" s="39"/>
      <c r="C304" s="218" t="s">
        <v>460</v>
      </c>
      <c r="D304" s="218" t="s">
        <v>120</v>
      </c>
      <c r="E304" s="219" t="s">
        <v>461</v>
      </c>
      <c r="F304" s="220" t="s">
        <v>462</v>
      </c>
      <c r="G304" s="221" t="s">
        <v>455</v>
      </c>
      <c r="H304" s="222">
        <v>2</v>
      </c>
      <c r="I304" s="223"/>
      <c r="J304" s="224">
        <f>ROUND(I304*H304,2)</f>
        <v>0</v>
      </c>
      <c r="K304" s="220" t="s">
        <v>132</v>
      </c>
      <c r="L304" s="44"/>
      <c r="M304" s="225" t="s">
        <v>1</v>
      </c>
      <c r="N304" s="226" t="s">
        <v>41</v>
      </c>
      <c r="O304" s="91"/>
      <c r="P304" s="227">
        <f>O304*H304</f>
        <v>0</v>
      </c>
      <c r="Q304" s="227">
        <v>0.10037</v>
      </c>
      <c r="R304" s="227">
        <f>Q304*H304</f>
        <v>0.20074</v>
      </c>
      <c r="S304" s="227">
        <v>0.10000000000000001</v>
      </c>
      <c r="T304" s="228">
        <f>S304*H304</f>
        <v>0.20000000000000001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134</v>
      </c>
      <c r="AT304" s="229" t="s">
        <v>120</v>
      </c>
      <c r="AU304" s="229" t="s">
        <v>86</v>
      </c>
      <c r="AY304" s="17" t="s">
        <v>119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84</v>
      </c>
      <c r="BK304" s="230">
        <f>ROUND(I304*H304,2)</f>
        <v>0</v>
      </c>
      <c r="BL304" s="17" t="s">
        <v>134</v>
      </c>
      <c r="BM304" s="229" t="s">
        <v>463</v>
      </c>
    </row>
    <row r="305" s="13" customFormat="1">
      <c r="A305" s="13"/>
      <c r="B305" s="236"/>
      <c r="C305" s="237"/>
      <c r="D305" s="238" t="s">
        <v>191</v>
      </c>
      <c r="E305" s="239" t="s">
        <v>1</v>
      </c>
      <c r="F305" s="240" t="s">
        <v>464</v>
      </c>
      <c r="G305" s="237"/>
      <c r="H305" s="239" t="s">
        <v>1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6" t="s">
        <v>191</v>
      </c>
      <c r="AU305" s="246" t="s">
        <v>86</v>
      </c>
      <c r="AV305" s="13" t="s">
        <v>84</v>
      </c>
      <c r="AW305" s="13" t="s">
        <v>32</v>
      </c>
      <c r="AX305" s="13" t="s">
        <v>76</v>
      </c>
      <c r="AY305" s="246" t="s">
        <v>119</v>
      </c>
    </row>
    <row r="306" s="14" customFormat="1">
      <c r="A306" s="14"/>
      <c r="B306" s="247"/>
      <c r="C306" s="248"/>
      <c r="D306" s="238" t="s">
        <v>191</v>
      </c>
      <c r="E306" s="249" t="s">
        <v>1</v>
      </c>
      <c r="F306" s="250" t="s">
        <v>86</v>
      </c>
      <c r="G306" s="248"/>
      <c r="H306" s="251">
        <v>2</v>
      </c>
      <c r="I306" s="252"/>
      <c r="J306" s="248"/>
      <c r="K306" s="248"/>
      <c r="L306" s="253"/>
      <c r="M306" s="254"/>
      <c r="N306" s="255"/>
      <c r="O306" s="255"/>
      <c r="P306" s="255"/>
      <c r="Q306" s="255"/>
      <c r="R306" s="255"/>
      <c r="S306" s="255"/>
      <c r="T306" s="25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7" t="s">
        <v>191</v>
      </c>
      <c r="AU306" s="257" t="s">
        <v>86</v>
      </c>
      <c r="AV306" s="14" t="s">
        <v>86</v>
      </c>
      <c r="AW306" s="14" t="s">
        <v>32</v>
      </c>
      <c r="AX306" s="14" t="s">
        <v>84</v>
      </c>
      <c r="AY306" s="257" t="s">
        <v>119</v>
      </c>
    </row>
    <row r="307" s="2" customFormat="1" ht="24.15" customHeight="1">
      <c r="A307" s="38"/>
      <c r="B307" s="39"/>
      <c r="C307" s="269" t="s">
        <v>465</v>
      </c>
      <c r="D307" s="269" t="s">
        <v>297</v>
      </c>
      <c r="E307" s="270" t="s">
        <v>466</v>
      </c>
      <c r="F307" s="271" t="s">
        <v>467</v>
      </c>
      <c r="G307" s="272" t="s">
        <v>455</v>
      </c>
      <c r="H307" s="273">
        <v>2</v>
      </c>
      <c r="I307" s="274"/>
      <c r="J307" s="275">
        <f>ROUND(I307*H307,2)</f>
        <v>0</v>
      </c>
      <c r="K307" s="271" t="s">
        <v>132</v>
      </c>
      <c r="L307" s="276"/>
      <c r="M307" s="277" t="s">
        <v>1</v>
      </c>
      <c r="N307" s="278" t="s">
        <v>41</v>
      </c>
      <c r="O307" s="91"/>
      <c r="P307" s="227">
        <f>O307*H307</f>
        <v>0</v>
      </c>
      <c r="Q307" s="227">
        <v>0.011100000000000001</v>
      </c>
      <c r="R307" s="227">
        <f>Q307*H307</f>
        <v>0.022200000000000001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149</v>
      </c>
      <c r="AT307" s="229" t="s">
        <v>297</v>
      </c>
      <c r="AU307" s="229" t="s">
        <v>86</v>
      </c>
      <c r="AY307" s="17" t="s">
        <v>119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84</v>
      </c>
      <c r="BK307" s="230">
        <f>ROUND(I307*H307,2)</f>
        <v>0</v>
      </c>
      <c r="BL307" s="17" t="s">
        <v>134</v>
      </c>
      <c r="BM307" s="229" t="s">
        <v>468</v>
      </c>
    </row>
    <row r="308" s="14" customFormat="1">
      <c r="A308" s="14"/>
      <c r="B308" s="247"/>
      <c r="C308" s="248"/>
      <c r="D308" s="238" t="s">
        <v>191</v>
      </c>
      <c r="E308" s="249" t="s">
        <v>1</v>
      </c>
      <c r="F308" s="250" t="s">
        <v>86</v>
      </c>
      <c r="G308" s="248"/>
      <c r="H308" s="251">
        <v>2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7" t="s">
        <v>191</v>
      </c>
      <c r="AU308" s="257" t="s">
        <v>86</v>
      </c>
      <c r="AV308" s="14" t="s">
        <v>86</v>
      </c>
      <c r="AW308" s="14" t="s">
        <v>32</v>
      </c>
      <c r="AX308" s="14" t="s">
        <v>84</v>
      </c>
      <c r="AY308" s="257" t="s">
        <v>119</v>
      </c>
    </row>
    <row r="309" s="2" customFormat="1" ht="24.15" customHeight="1">
      <c r="A309" s="38"/>
      <c r="B309" s="39"/>
      <c r="C309" s="218" t="s">
        <v>469</v>
      </c>
      <c r="D309" s="218" t="s">
        <v>120</v>
      </c>
      <c r="E309" s="219" t="s">
        <v>470</v>
      </c>
      <c r="F309" s="220" t="s">
        <v>471</v>
      </c>
      <c r="G309" s="221" t="s">
        <v>455</v>
      </c>
      <c r="H309" s="222">
        <v>2</v>
      </c>
      <c r="I309" s="223"/>
      <c r="J309" s="224">
        <f>ROUND(I309*H309,2)</f>
        <v>0</v>
      </c>
      <c r="K309" s="220" t="s">
        <v>132</v>
      </c>
      <c r="L309" s="44"/>
      <c r="M309" s="225" t="s">
        <v>1</v>
      </c>
      <c r="N309" s="226" t="s">
        <v>41</v>
      </c>
      <c r="O309" s="91"/>
      <c r="P309" s="227">
        <f>O309*H309</f>
        <v>0</v>
      </c>
      <c r="Q309" s="227">
        <v>0.15056</v>
      </c>
      <c r="R309" s="227">
        <f>Q309*H309</f>
        <v>0.30112</v>
      </c>
      <c r="S309" s="227">
        <v>0.14999999999999999</v>
      </c>
      <c r="T309" s="228">
        <f>S309*H309</f>
        <v>0.29999999999999999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134</v>
      </c>
      <c r="AT309" s="229" t="s">
        <v>120</v>
      </c>
      <c r="AU309" s="229" t="s">
        <v>86</v>
      </c>
      <c r="AY309" s="17" t="s">
        <v>119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84</v>
      </c>
      <c r="BK309" s="230">
        <f>ROUND(I309*H309,2)</f>
        <v>0</v>
      </c>
      <c r="BL309" s="17" t="s">
        <v>134</v>
      </c>
      <c r="BM309" s="229" t="s">
        <v>472</v>
      </c>
    </row>
    <row r="310" s="13" customFormat="1">
      <c r="A310" s="13"/>
      <c r="B310" s="236"/>
      <c r="C310" s="237"/>
      <c r="D310" s="238" t="s">
        <v>191</v>
      </c>
      <c r="E310" s="239" t="s">
        <v>1</v>
      </c>
      <c r="F310" s="240" t="s">
        <v>464</v>
      </c>
      <c r="G310" s="237"/>
      <c r="H310" s="239" t="s">
        <v>1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191</v>
      </c>
      <c r="AU310" s="246" t="s">
        <v>86</v>
      </c>
      <c r="AV310" s="13" t="s">
        <v>84</v>
      </c>
      <c r="AW310" s="13" t="s">
        <v>32</v>
      </c>
      <c r="AX310" s="13" t="s">
        <v>76</v>
      </c>
      <c r="AY310" s="246" t="s">
        <v>119</v>
      </c>
    </row>
    <row r="311" s="14" customFormat="1">
      <c r="A311" s="14"/>
      <c r="B311" s="247"/>
      <c r="C311" s="248"/>
      <c r="D311" s="238" t="s">
        <v>191</v>
      </c>
      <c r="E311" s="249" t="s">
        <v>1</v>
      </c>
      <c r="F311" s="250" t="s">
        <v>86</v>
      </c>
      <c r="G311" s="248"/>
      <c r="H311" s="251">
        <v>2</v>
      </c>
      <c r="I311" s="252"/>
      <c r="J311" s="248"/>
      <c r="K311" s="248"/>
      <c r="L311" s="253"/>
      <c r="M311" s="254"/>
      <c r="N311" s="255"/>
      <c r="O311" s="255"/>
      <c r="P311" s="255"/>
      <c r="Q311" s="255"/>
      <c r="R311" s="255"/>
      <c r="S311" s="255"/>
      <c r="T311" s="25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7" t="s">
        <v>191</v>
      </c>
      <c r="AU311" s="257" t="s">
        <v>86</v>
      </c>
      <c r="AV311" s="14" t="s">
        <v>86</v>
      </c>
      <c r="AW311" s="14" t="s">
        <v>32</v>
      </c>
      <c r="AX311" s="14" t="s">
        <v>84</v>
      </c>
      <c r="AY311" s="257" t="s">
        <v>119</v>
      </c>
    </row>
    <row r="312" s="2" customFormat="1" ht="24.15" customHeight="1">
      <c r="A312" s="38"/>
      <c r="B312" s="39"/>
      <c r="C312" s="269" t="s">
        <v>473</v>
      </c>
      <c r="D312" s="269" t="s">
        <v>297</v>
      </c>
      <c r="E312" s="270" t="s">
        <v>474</v>
      </c>
      <c r="F312" s="271" t="s">
        <v>475</v>
      </c>
      <c r="G312" s="272" t="s">
        <v>455</v>
      </c>
      <c r="H312" s="273">
        <v>2</v>
      </c>
      <c r="I312" s="274"/>
      <c r="J312" s="275">
        <f>ROUND(I312*H312,2)</f>
        <v>0</v>
      </c>
      <c r="K312" s="271" t="s">
        <v>132</v>
      </c>
      <c r="L312" s="276"/>
      <c r="M312" s="277" t="s">
        <v>1</v>
      </c>
      <c r="N312" s="278" t="s">
        <v>41</v>
      </c>
      <c r="O312" s="91"/>
      <c r="P312" s="227">
        <f>O312*H312</f>
        <v>0</v>
      </c>
      <c r="Q312" s="227">
        <v>0.023800000000000002</v>
      </c>
      <c r="R312" s="227">
        <f>Q312*H312</f>
        <v>0.047600000000000003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149</v>
      </c>
      <c r="AT312" s="229" t="s">
        <v>297</v>
      </c>
      <c r="AU312" s="229" t="s">
        <v>86</v>
      </c>
      <c r="AY312" s="17" t="s">
        <v>119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84</v>
      </c>
      <c r="BK312" s="230">
        <f>ROUND(I312*H312,2)</f>
        <v>0</v>
      </c>
      <c r="BL312" s="17" t="s">
        <v>134</v>
      </c>
      <c r="BM312" s="229" t="s">
        <v>476</v>
      </c>
    </row>
    <row r="313" s="14" customFormat="1">
      <c r="A313" s="14"/>
      <c r="B313" s="247"/>
      <c r="C313" s="248"/>
      <c r="D313" s="238" t="s">
        <v>191</v>
      </c>
      <c r="E313" s="249" t="s">
        <v>1</v>
      </c>
      <c r="F313" s="250" t="s">
        <v>86</v>
      </c>
      <c r="G313" s="248"/>
      <c r="H313" s="251">
        <v>2</v>
      </c>
      <c r="I313" s="252"/>
      <c r="J313" s="248"/>
      <c r="K313" s="248"/>
      <c r="L313" s="253"/>
      <c r="M313" s="254"/>
      <c r="N313" s="255"/>
      <c r="O313" s="255"/>
      <c r="P313" s="255"/>
      <c r="Q313" s="255"/>
      <c r="R313" s="255"/>
      <c r="S313" s="255"/>
      <c r="T313" s="25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7" t="s">
        <v>191</v>
      </c>
      <c r="AU313" s="257" t="s">
        <v>86</v>
      </c>
      <c r="AV313" s="14" t="s">
        <v>86</v>
      </c>
      <c r="AW313" s="14" t="s">
        <v>32</v>
      </c>
      <c r="AX313" s="14" t="s">
        <v>84</v>
      </c>
      <c r="AY313" s="257" t="s">
        <v>119</v>
      </c>
    </row>
    <row r="314" s="2" customFormat="1" ht="16.5" customHeight="1">
      <c r="A314" s="38"/>
      <c r="B314" s="39"/>
      <c r="C314" s="218" t="s">
        <v>477</v>
      </c>
      <c r="D314" s="218" t="s">
        <v>120</v>
      </c>
      <c r="E314" s="219" t="s">
        <v>150</v>
      </c>
      <c r="F314" s="220" t="s">
        <v>478</v>
      </c>
      <c r="G314" s="221" t="s">
        <v>455</v>
      </c>
      <c r="H314" s="222">
        <v>6</v>
      </c>
      <c r="I314" s="223"/>
      <c r="J314" s="224">
        <f>ROUND(I314*H314,2)</f>
        <v>0</v>
      </c>
      <c r="K314" s="220" t="s">
        <v>1</v>
      </c>
      <c r="L314" s="44"/>
      <c r="M314" s="225" t="s">
        <v>1</v>
      </c>
      <c r="N314" s="226" t="s">
        <v>41</v>
      </c>
      <c r="O314" s="91"/>
      <c r="P314" s="227">
        <f>O314*H314</f>
        <v>0</v>
      </c>
      <c r="Q314" s="227">
        <v>0</v>
      </c>
      <c r="R314" s="227">
        <f>Q314*H314</f>
        <v>0</v>
      </c>
      <c r="S314" s="227">
        <v>0</v>
      </c>
      <c r="T314" s="22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9" t="s">
        <v>134</v>
      </c>
      <c r="AT314" s="229" t="s">
        <v>120</v>
      </c>
      <c r="AU314" s="229" t="s">
        <v>86</v>
      </c>
      <c r="AY314" s="17" t="s">
        <v>119</v>
      </c>
      <c r="BE314" s="230">
        <f>IF(N314="základní",J314,0)</f>
        <v>0</v>
      </c>
      <c r="BF314" s="230">
        <f>IF(N314="snížená",J314,0)</f>
        <v>0</v>
      </c>
      <c r="BG314" s="230">
        <f>IF(N314="zákl. přenesená",J314,0)</f>
        <v>0</v>
      </c>
      <c r="BH314" s="230">
        <f>IF(N314="sníž. přenesená",J314,0)</f>
        <v>0</v>
      </c>
      <c r="BI314" s="230">
        <f>IF(N314="nulová",J314,0)</f>
        <v>0</v>
      </c>
      <c r="BJ314" s="17" t="s">
        <v>84</v>
      </c>
      <c r="BK314" s="230">
        <f>ROUND(I314*H314,2)</f>
        <v>0</v>
      </c>
      <c r="BL314" s="17" t="s">
        <v>134</v>
      </c>
      <c r="BM314" s="229" t="s">
        <v>479</v>
      </c>
    </row>
    <row r="315" s="13" customFormat="1">
      <c r="A315" s="13"/>
      <c r="B315" s="236"/>
      <c r="C315" s="237"/>
      <c r="D315" s="238" t="s">
        <v>191</v>
      </c>
      <c r="E315" s="239" t="s">
        <v>1</v>
      </c>
      <c r="F315" s="240" t="s">
        <v>464</v>
      </c>
      <c r="G315" s="237"/>
      <c r="H315" s="239" t="s">
        <v>1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191</v>
      </c>
      <c r="AU315" s="246" t="s">
        <v>86</v>
      </c>
      <c r="AV315" s="13" t="s">
        <v>84</v>
      </c>
      <c r="AW315" s="13" t="s">
        <v>32</v>
      </c>
      <c r="AX315" s="13" t="s">
        <v>76</v>
      </c>
      <c r="AY315" s="246" t="s">
        <v>119</v>
      </c>
    </row>
    <row r="316" s="14" customFormat="1">
      <c r="A316" s="14"/>
      <c r="B316" s="247"/>
      <c r="C316" s="248"/>
      <c r="D316" s="238" t="s">
        <v>191</v>
      </c>
      <c r="E316" s="249" t="s">
        <v>1</v>
      </c>
      <c r="F316" s="250" t="s">
        <v>141</v>
      </c>
      <c r="G316" s="248"/>
      <c r="H316" s="251">
        <v>6</v>
      </c>
      <c r="I316" s="252"/>
      <c r="J316" s="248"/>
      <c r="K316" s="248"/>
      <c r="L316" s="253"/>
      <c r="M316" s="254"/>
      <c r="N316" s="255"/>
      <c r="O316" s="255"/>
      <c r="P316" s="255"/>
      <c r="Q316" s="255"/>
      <c r="R316" s="255"/>
      <c r="S316" s="255"/>
      <c r="T316" s="25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7" t="s">
        <v>191</v>
      </c>
      <c r="AU316" s="257" t="s">
        <v>86</v>
      </c>
      <c r="AV316" s="14" t="s">
        <v>86</v>
      </c>
      <c r="AW316" s="14" t="s">
        <v>32</v>
      </c>
      <c r="AX316" s="14" t="s">
        <v>84</v>
      </c>
      <c r="AY316" s="257" t="s">
        <v>119</v>
      </c>
    </row>
    <row r="317" s="12" customFormat="1" ht="22.8" customHeight="1">
      <c r="A317" s="12"/>
      <c r="B317" s="202"/>
      <c r="C317" s="203"/>
      <c r="D317" s="204" t="s">
        <v>75</v>
      </c>
      <c r="E317" s="216" t="s">
        <v>153</v>
      </c>
      <c r="F317" s="216" t="s">
        <v>480</v>
      </c>
      <c r="G317" s="203"/>
      <c r="H317" s="203"/>
      <c r="I317" s="206"/>
      <c r="J317" s="217">
        <f>BK317</f>
        <v>0</v>
      </c>
      <c r="K317" s="203"/>
      <c r="L317" s="208"/>
      <c r="M317" s="209"/>
      <c r="N317" s="210"/>
      <c r="O317" s="210"/>
      <c r="P317" s="211">
        <f>SUM(P318:P330)</f>
        <v>0</v>
      </c>
      <c r="Q317" s="210"/>
      <c r="R317" s="211">
        <f>SUM(R318:R330)</f>
        <v>0.11919</v>
      </c>
      <c r="S317" s="210"/>
      <c r="T317" s="212">
        <f>SUM(T318:T330)</f>
        <v>0.0040000000000000001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13" t="s">
        <v>84</v>
      </c>
      <c r="AT317" s="214" t="s">
        <v>75</v>
      </c>
      <c r="AU317" s="214" t="s">
        <v>84</v>
      </c>
      <c r="AY317" s="213" t="s">
        <v>119</v>
      </c>
      <c r="BK317" s="215">
        <f>SUM(BK318:BK330)</f>
        <v>0</v>
      </c>
    </row>
    <row r="318" s="2" customFormat="1" ht="24.15" customHeight="1">
      <c r="A318" s="38"/>
      <c r="B318" s="39"/>
      <c r="C318" s="218" t="s">
        <v>481</v>
      </c>
      <c r="D318" s="218" t="s">
        <v>120</v>
      </c>
      <c r="E318" s="219" t="s">
        <v>482</v>
      </c>
      <c r="F318" s="220" t="s">
        <v>483</v>
      </c>
      <c r="G318" s="221" t="s">
        <v>201</v>
      </c>
      <c r="H318" s="222">
        <v>27</v>
      </c>
      <c r="I318" s="223"/>
      <c r="J318" s="224">
        <f>ROUND(I318*H318,2)</f>
        <v>0</v>
      </c>
      <c r="K318" s="220" t="s">
        <v>132</v>
      </c>
      <c r="L318" s="44"/>
      <c r="M318" s="225" t="s">
        <v>1</v>
      </c>
      <c r="N318" s="226" t="s">
        <v>41</v>
      </c>
      <c r="O318" s="91"/>
      <c r="P318" s="227">
        <f>O318*H318</f>
        <v>0</v>
      </c>
      <c r="Q318" s="227">
        <v>0.00013999999999999999</v>
      </c>
      <c r="R318" s="227">
        <f>Q318*H318</f>
        <v>0.0037799999999999995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134</v>
      </c>
      <c r="AT318" s="229" t="s">
        <v>120</v>
      </c>
      <c r="AU318" s="229" t="s">
        <v>86</v>
      </c>
      <c r="AY318" s="17" t="s">
        <v>119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84</v>
      </c>
      <c r="BK318" s="230">
        <f>ROUND(I318*H318,2)</f>
        <v>0</v>
      </c>
      <c r="BL318" s="17" t="s">
        <v>134</v>
      </c>
      <c r="BM318" s="229" t="s">
        <v>484</v>
      </c>
    </row>
    <row r="319" s="13" customFormat="1">
      <c r="A319" s="13"/>
      <c r="B319" s="236"/>
      <c r="C319" s="237"/>
      <c r="D319" s="238" t="s">
        <v>191</v>
      </c>
      <c r="E319" s="239" t="s">
        <v>1</v>
      </c>
      <c r="F319" s="240" t="s">
        <v>203</v>
      </c>
      <c r="G319" s="237"/>
      <c r="H319" s="239" t="s">
        <v>1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6" t="s">
        <v>191</v>
      </c>
      <c r="AU319" s="246" t="s">
        <v>86</v>
      </c>
      <c r="AV319" s="13" t="s">
        <v>84</v>
      </c>
      <c r="AW319" s="13" t="s">
        <v>32</v>
      </c>
      <c r="AX319" s="13" t="s">
        <v>76</v>
      </c>
      <c r="AY319" s="246" t="s">
        <v>119</v>
      </c>
    </row>
    <row r="320" s="13" customFormat="1">
      <c r="A320" s="13"/>
      <c r="B320" s="236"/>
      <c r="C320" s="237"/>
      <c r="D320" s="238" t="s">
        <v>191</v>
      </c>
      <c r="E320" s="239" t="s">
        <v>1</v>
      </c>
      <c r="F320" s="240" t="s">
        <v>485</v>
      </c>
      <c r="G320" s="237"/>
      <c r="H320" s="239" t="s">
        <v>1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6" t="s">
        <v>191</v>
      </c>
      <c r="AU320" s="246" t="s">
        <v>86</v>
      </c>
      <c r="AV320" s="13" t="s">
        <v>84</v>
      </c>
      <c r="AW320" s="13" t="s">
        <v>32</v>
      </c>
      <c r="AX320" s="13" t="s">
        <v>76</v>
      </c>
      <c r="AY320" s="246" t="s">
        <v>119</v>
      </c>
    </row>
    <row r="321" s="14" customFormat="1">
      <c r="A321" s="14"/>
      <c r="B321" s="247"/>
      <c r="C321" s="248"/>
      <c r="D321" s="238" t="s">
        <v>191</v>
      </c>
      <c r="E321" s="249" t="s">
        <v>1</v>
      </c>
      <c r="F321" s="250" t="s">
        <v>486</v>
      </c>
      <c r="G321" s="248"/>
      <c r="H321" s="251">
        <v>27</v>
      </c>
      <c r="I321" s="252"/>
      <c r="J321" s="248"/>
      <c r="K321" s="248"/>
      <c r="L321" s="253"/>
      <c r="M321" s="254"/>
      <c r="N321" s="255"/>
      <c r="O321" s="255"/>
      <c r="P321" s="255"/>
      <c r="Q321" s="255"/>
      <c r="R321" s="255"/>
      <c r="S321" s="255"/>
      <c r="T321" s="25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7" t="s">
        <v>191</v>
      </c>
      <c r="AU321" s="257" t="s">
        <v>86</v>
      </c>
      <c r="AV321" s="14" t="s">
        <v>86</v>
      </c>
      <c r="AW321" s="14" t="s">
        <v>32</v>
      </c>
      <c r="AX321" s="14" t="s">
        <v>84</v>
      </c>
      <c r="AY321" s="257" t="s">
        <v>119</v>
      </c>
    </row>
    <row r="322" s="2" customFormat="1" ht="24.15" customHeight="1">
      <c r="A322" s="38"/>
      <c r="B322" s="39"/>
      <c r="C322" s="218" t="s">
        <v>487</v>
      </c>
      <c r="D322" s="218" t="s">
        <v>120</v>
      </c>
      <c r="E322" s="219" t="s">
        <v>488</v>
      </c>
      <c r="F322" s="220" t="s">
        <v>489</v>
      </c>
      <c r="G322" s="221" t="s">
        <v>455</v>
      </c>
      <c r="H322" s="222">
        <v>1</v>
      </c>
      <c r="I322" s="223"/>
      <c r="J322" s="224">
        <f>ROUND(I322*H322,2)</f>
        <v>0</v>
      </c>
      <c r="K322" s="220" t="s">
        <v>490</v>
      </c>
      <c r="L322" s="44"/>
      <c r="M322" s="225" t="s">
        <v>1</v>
      </c>
      <c r="N322" s="226" t="s">
        <v>41</v>
      </c>
      <c r="O322" s="91"/>
      <c r="P322" s="227">
        <f>O322*H322</f>
        <v>0</v>
      </c>
      <c r="Q322" s="227">
        <v>0</v>
      </c>
      <c r="R322" s="227">
        <f>Q322*H322</f>
        <v>0</v>
      </c>
      <c r="S322" s="227">
        <v>0.0040000000000000001</v>
      </c>
      <c r="T322" s="228">
        <f>S322*H322</f>
        <v>0.0040000000000000001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134</v>
      </c>
      <c r="AT322" s="229" t="s">
        <v>120</v>
      </c>
      <c r="AU322" s="229" t="s">
        <v>86</v>
      </c>
      <c r="AY322" s="17" t="s">
        <v>119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84</v>
      </c>
      <c r="BK322" s="230">
        <f>ROUND(I322*H322,2)</f>
        <v>0</v>
      </c>
      <c r="BL322" s="17" t="s">
        <v>134</v>
      </c>
      <c r="BM322" s="229" t="s">
        <v>491</v>
      </c>
    </row>
    <row r="323" s="13" customFormat="1">
      <c r="A323" s="13"/>
      <c r="B323" s="236"/>
      <c r="C323" s="237"/>
      <c r="D323" s="238" t="s">
        <v>191</v>
      </c>
      <c r="E323" s="239" t="s">
        <v>1</v>
      </c>
      <c r="F323" s="240" t="s">
        <v>464</v>
      </c>
      <c r="G323" s="237"/>
      <c r="H323" s="239" t="s">
        <v>1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6" t="s">
        <v>191</v>
      </c>
      <c r="AU323" s="246" t="s">
        <v>86</v>
      </c>
      <c r="AV323" s="13" t="s">
        <v>84</v>
      </c>
      <c r="AW323" s="13" t="s">
        <v>32</v>
      </c>
      <c r="AX323" s="13" t="s">
        <v>76</v>
      </c>
      <c r="AY323" s="246" t="s">
        <v>119</v>
      </c>
    </row>
    <row r="324" s="13" customFormat="1">
      <c r="A324" s="13"/>
      <c r="B324" s="236"/>
      <c r="C324" s="237"/>
      <c r="D324" s="238" t="s">
        <v>191</v>
      </c>
      <c r="E324" s="239" t="s">
        <v>1</v>
      </c>
      <c r="F324" s="240" t="s">
        <v>492</v>
      </c>
      <c r="G324" s="237"/>
      <c r="H324" s="239" t="s">
        <v>1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6" t="s">
        <v>191</v>
      </c>
      <c r="AU324" s="246" t="s">
        <v>86</v>
      </c>
      <c r="AV324" s="13" t="s">
        <v>84</v>
      </c>
      <c r="AW324" s="13" t="s">
        <v>32</v>
      </c>
      <c r="AX324" s="13" t="s">
        <v>76</v>
      </c>
      <c r="AY324" s="246" t="s">
        <v>119</v>
      </c>
    </row>
    <row r="325" s="14" customFormat="1">
      <c r="A325" s="14"/>
      <c r="B325" s="247"/>
      <c r="C325" s="248"/>
      <c r="D325" s="238" t="s">
        <v>191</v>
      </c>
      <c r="E325" s="249" t="s">
        <v>1</v>
      </c>
      <c r="F325" s="250" t="s">
        <v>84</v>
      </c>
      <c r="G325" s="248"/>
      <c r="H325" s="251">
        <v>1</v>
      </c>
      <c r="I325" s="252"/>
      <c r="J325" s="248"/>
      <c r="K325" s="248"/>
      <c r="L325" s="253"/>
      <c r="M325" s="254"/>
      <c r="N325" s="255"/>
      <c r="O325" s="255"/>
      <c r="P325" s="255"/>
      <c r="Q325" s="255"/>
      <c r="R325" s="255"/>
      <c r="S325" s="255"/>
      <c r="T325" s="25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7" t="s">
        <v>191</v>
      </c>
      <c r="AU325" s="257" t="s">
        <v>86</v>
      </c>
      <c r="AV325" s="14" t="s">
        <v>86</v>
      </c>
      <c r="AW325" s="14" t="s">
        <v>32</v>
      </c>
      <c r="AX325" s="14" t="s">
        <v>84</v>
      </c>
      <c r="AY325" s="257" t="s">
        <v>119</v>
      </c>
    </row>
    <row r="326" s="2" customFormat="1" ht="24.15" customHeight="1">
      <c r="A326" s="38"/>
      <c r="B326" s="39"/>
      <c r="C326" s="218" t="s">
        <v>493</v>
      </c>
      <c r="D326" s="218" t="s">
        <v>120</v>
      </c>
      <c r="E326" s="219" t="s">
        <v>494</v>
      </c>
      <c r="F326" s="220" t="s">
        <v>495</v>
      </c>
      <c r="G326" s="221" t="s">
        <v>455</v>
      </c>
      <c r="H326" s="222">
        <v>1</v>
      </c>
      <c r="I326" s="223"/>
      <c r="J326" s="224">
        <f>ROUND(I326*H326,2)</f>
        <v>0</v>
      </c>
      <c r="K326" s="220" t="s">
        <v>490</v>
      </c>
      <c r="L326" s="44"/>
      <c r="M326" s="225" t="s">
        <v>1</v>
      </c>
      <c r="N326" s="226" t="s">
        <v>41</v>
      </c>
      <c r="O326" s="91"/>
      <c r="P326" s="227">
        <f>O326*H326</f>
        <v>0</v>
      </c>
      <c r="Q326" s="227">
        <v>0.11241</v>
      </c>
      <c r="R326" s="227">
        <f>Q326*H326</f>
        <v>0.11241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134</v>
      </c>
      <c r="AT326" s="229" t="s">
        <v>120</v>
      </c>
      <c r="AU326" s="229" t="s">
        <v>86</v>
      </c>
      <c r="AY326" s="17" t="s">
        <v>119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84</v>
      </c>
      <c r="BK326" s="230">
        <f>ROUND(I326*H326,2)</f>
        <v>0</v>
      </c>
      <c r="BL326" s="17" t="s">
        <v>134</v>
      </c>
      <c r="BM326" s="229" t="s">
        <v>496</v>
      </c>
    </row>
    <row r="327" s="13" customFormat="1">
      <c r="A327" s="13"/>
      <c r="B327" s="236"/>
      <c r="C327" s="237"/>
      <c r="D327" s="238" t="s">
        <v>191</v>
      </c>
      <c r="E327" s="239" t="s">
        <v>1</v>
      </c>
      <c r="F327" s="240" t="s">
        <v>464</v>
      </c>
      <c r="G327" s="237"/>
      <c r="H327" s="239" t="s">
        <v>1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6" t="s">
        <v>191</v>
      </c>
      <c r="AU327" s="246" t="s">
        <v>86</v>
      </c>
      <c r="AV327" s="13" t="s">
        <v>84</v>
      </c>
      <c r="AW327" s="13" t="s">
        <v>32</v>
      </c>
      <c r="AX327" s="13" t="s">
        <v>76</v>
      </c>
      <c r="AY327" s="246" t="s">
        <v>119</v>
      </c>
    </row>
    <row r="328" s="14" customFormat="1">
      <c r="A328" s="14"/>
      <c r="B328" s="247"/>
      <c r="C328" s="248"/>
      <c r="D328" s="238" t="s">
        <v>191</v>
      </c>
      <c r="E328" s="249" t="s">
        <v>1</v>
      </c>
      <c r="F328" s="250" t="s">
        <v>84</v>
      </c>
      <c r="G328" s="248"/>
      <c r="H328" s="251">
        <v>1</v>
      </c>
      <c r="I328" s="252"/>
      <c r="J328" s="248"/>
      <c r="K328" s="248"/>
      <c r="L328" s="253"/>
      <c r="M328" s="254"/>
      <c r="N328" s="255"/>
      <c r="O328" s="255"/>
      <c r="P328" s="255"/>
      <c r="Q328" s="255"/>
      <c r="R328" s="255"/>
      <c r="S328" s="255"/>
      <c r="T328" s="25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7" t="s">
        <v>191</v>
      </c>
      <c r="AU328" s="257" t="s">
        <v>86</v>
      </c>
      <c r="AV328" s="14" t="s">
        <v>86</v>
      </c>
      <c r="AW328" s="14" t="s">
        <v>32</v>
      </c>
      <c r="AX328" s="14" t="s">
        <v>84</v>
      </c>
      <c r="AY328" s="257" t="s">
        <v>119</v>
      </c>
    </row>
    <row r="329" s="2" customFormat="1" ht="16.5" customHeight="1">
      <c r="A329" s="38"/>
      <c r="B329" s="39"/>
      <c r="C329" s="269" t="s">
        <v>497</v>
      </c>
      <c r="D329" s="269" t="s">
        <v>297</v>
      </c>
      <c r="E329" s="270" t="s">
        <v>498</v>
      </c>
      <c r="F329" s="271" t="s">
        <v>499</v>
      </c>
      <c r="G329" s="272" t="s">
        <v>455</v>
      </c>
      <c r="H329" s="273">
        <v>1</v>
      </c>
      <c r="I329" s="274"/>
      <c r="J329" s="275">
        <f>ROUND(I329*H329,2)</f>
        <v>0</v>
      </c>
      <c r="K329" s="271" t="s">
        <v>490</v>
      </c>
      <c r="L329" s="276"/>
      <c r="M329" s="277" t="s">
        <v>1</v>
      </c>
      <c r="N329" s="278" t="s">
        <v>41</v>
      </c>
      <c r="O329" s="91"/>
      <c r="P329" s="227">
        <f>O329*H329</f>
        <v>0</v>
      </c>
      <c r="Q329" s="227">
        <v>0.0030000000000000001</v>
      </c>
      <c r="R329" s="227">
        <f>Q329*H329</f>
        <v>0.0030000000000000001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149</v>
      </c>
      <c r="AT329" s="229" t="s">
        <v>297</v>
      </c>
      <c r="AU329" s="229" t="s">
        <v>86</v>
      </c>
      <c r="AY329" s="17" t="s">
        <v>119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84</v>
      </c>
      <c r="BK329" s="230">
        <f>ROUND(I329*H329,2)</f>
        <v>0</v>
      </c>
      <c r="BL329" s="17" t="s">
        <v>134</v>
      </c>
      <c r="BM329" s="229" t="s">
        <v>500</v>
      </c>
    </row>
    <row r="330" s="14" customFormat="1">
      <c r="A330" s="14"/>
      <c r="B330" s="247"/>
      <c r="C330" s="248"/>
      <c r="D330" s="238" t="s">
        <v>191</v>
      </c>
      <c r="E330" s="249" t="s">
        <v>1</v>
      </c>
      <c r="F330" s="250" t="s">
        <v>84</v>
      </c>
      <c r="G330" s="248"/>
      <c r="H330" s="251">
        <v>1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7" t="s">
        <v>191</v>
      </c>
      <c r="AU330" s="257" t="s">
        <v>86</v>
      </c>
      <c r="AV330" s="14" t="s">
        <v>86</v>
      </c>
      <c r="AW330" s="14" t="s">
        <v>32</v>
      </c>
      <c r="AX330" s="14" t="s">
        <v>84</v>
      </c>
      <c r="AY330" s="257" t="s">
        <v>119</v>
      </c>
    </row>
    <row r="331" s="12" customFormat="1" ht="22.8" customHeight="1">
      <c r="A331" s="12"/>
      <c r="B331" s="202"/>
      <c r="C331" s="203"/>
      <c r="D331" s="204" t="s">
        <v>75</v>
      </c>
      <c r="E331" s="216" t="s">
        <v>501</v>
      </c>
      <c r="F331" s="216" t="s">
        <v>502</v>
      </c>
      <c r="G331" s="203"/>
      <c r="H331" s="203"/>
      <c r="I331" s="206"/>
      <c r="J331" s="217">
        <f>BK331</f>
        <v>0</v>
      </c>
      <c r="K331" s="203"/>
      <c r="L331" s="208"/>
      <c r="M331" s="209"/>
      <c r="N331" s="210"/>
      <c r="O331" s="210"/>
      <c r="P331" s="211">
        <f>SUM(P332:P349)</f>
        <v>0</v>
      </c>
      <c r="Q331" s="210"/>
      <c r="R331" s="211">
        <f>SUM(R332:R349)</f>
        <v>0</v>
      </c>
      <c r="S331" s="210"/>
      <c r="T331" s="212">
        <f>SUM(T332:T349)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3" t="s">
        <v>84</v>
      </c>
      <c r="AT331" s="214" t="s">
        <v>75</v>
      </c>
      <c r="AU331" s="214" t="s">
        <v>84</v>
      </c>
      <c r="AY331" s="213" t="s">
        <v>119</v>
      </c>
      <c r="BK331" s="215">
        <f>SUM(BK332:BK349)</f>
        <v>0</v>
      </c>
    </row>
    <row r="332" s="2" customFormat="1" ht="16.5" customHeight="1">
      <c r="A332" s="38"/>
      <c r="B332" s="39"/>
      <c r="C332" s="218" t="s">
        <v>503</v>
      </c>
      <c r="D332" s="218" t="s">
        <v>120</v>
      </c>
      <c r="E332" s="219" t="s">
        <v>504</v>
      </c>
      <c r="F332" s="220" t="s">
        <v>505</v>
      </c>
      <c r="G332" s="221" t="s">
        <v>270</v>
      </c>
      <c r="H332" s="222">
        <v>36</v>
      </c>
      <c r="I332" s="223"/>
      <c r="J332" s="224">
        <f>ROUND(I332*H332,2)</f>
        <v>0</v>
      </c>
      <c r="K332" s="220" t="s">
        <v>132</v>
      </c>
      <c r="L332" s="44"/>
      <c r="M332" s="225" t="s">
        <v>1</v>
      </c>
      <c r="N332" s="226" t="s">
        <v>41</v>
      </c>
      <c r="O332" s="91"/>
      <c r="P332" s="227">
        <f>O332*H332</f>
        <v>0</v>
      </c>
      <c r="Q332" s="227">
        <v>0</v>
      </c>
      <c r="R332" s="227">
        <f>Q332*H332</f>
        <v>0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134</v>
      </c>
      <c r="AT332" s="229" t="s">
        <v>120</v>
      </c>
      <c r="AU332" s="229" t="s">
        <v>86</v>
      </c>
      <c r="AY332" s="17" t="s">
        <v>119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84</v>
      </c>
      <c r="BK332" s="230">
        <f>ROUND(I332*H332,2)</f>
        <v>0</v>
      </c>
      <c r="BL332" s="17" t="s">
        <v>134</v>
      </c>
      <c r="BM332" s="229" t="s">
        <v>506</v>
      </c>
    </row>
    <row r="333" s="13" customFormat="1">
      <c r="A333" s="13"/>
      <c r="B333" s="236"/>
      <c r="C333" s="237"/>
      <c r="D333" s="238" t="s">
        <v>191</v>
      </c>
      <c r="E333" s="239" t="s">
        <v>1</v>
      </c>
      <c r="F333" s="240" t="s">
        <v>507</v>
      </c>
      <c r="G333" s="237"/>
      <c r="H333" s="239" t="s">
        <v>1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6" t="s">
        <v>191</v>
      </c>
      <c r="AU333" s="246" t="s">
        <v>86</v>
      </c>
      <c r="AV333" s="13" t="s">
        <v>84</v>
      </c>
      <c r="AW333" s="13" t="s">
        <v>32</v>
      </c>
      <c r="AX333" s="13" t="s">
        <v>76</v>
      </c>
      <c r="AY333" s="246" t="s">
        <v>119</v>
      </c>
    </row>
    <row r="334" s="13" customFormat="1">
      <c r="A334" s="13"/>
      <c r="B334" s="236"/>
      <c r="C334" s="237"/>
      <c r="D334" s="238" t="s">
        <v>191</v>
      </c>
      <c r="E334" s="239" t="s">
        <v>1</v>
      </c>
      <c r="F334" s="240" t="s">
        <v>508</v>
      </c>
      <c r="G334" s="237"/>
      <c r="H334" s="239" t="s">
        <v>1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6" t="s">
        <v>191</v>
      </c>
      <c r="AU334" s="246" t="s">
        <v>86</v>
      </c>
      <c r="AV334" s="13" t="s">
        <v>84</v>
      </c>
      <c r="AW334" s="13" t="s">
        <v>32</v>
      </c>
      <c r="AX334" s="13" t="s">
        <v>76</v>
      </c>
      <c r="AY334" s="246" t="s">
        <v>119</v>
      </c>
    </row>
    <row r="335" s="14" customFormat="1">
      <c r="A335" s="14"/>
      <c r="B335" s="247"/>
      <c r="C335" s="248"/>
      <c r="D335" s="238" t="s">
        <v>191</v>
      </c>
      <c r="E335" s="249" t="s">
        <v>1</v>
      </c>
      <c r="F335" s="250" t="s">
        <v>292</v>
      </c>
      <c r="G335" s="248"/>
      <c r="H335" s="251">
        <v>18</v>
      </c>
      <c r="I335" s="252"/>
      <c r="J335" s="248"/>
      <c r="K335" s="248"/>
      <c r="L335" s="253"/>
      <c r="M335" s="254"/>
      <c r="N335" s="255"/>
      <c r="O335" s="255"/>
      <c r="P335" s="255"/>
      <c r="Q335" s="255"/>
      <c r="R335" s="255"/>
      <c r="S335" s="255"/>
      <c r="T335" s="25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7" t="s">
        <v>191</v>
      </c>
      <c r="AU335" s="257" t="s">
        <v>86</v>
      </c>
      <c r="AV335" s="14" t="s">
        <v>86</v>
      </c>
      <c r="AW335" s="14" t="s">
        <v>32</v>
      </c>
      <c r="AX335" s="14" t="s">
        <v>76</v>
      </c>
      <c r="AY335" s="257" t="s">
        <v>119</v>
      </c>
    </row>
    <row r="336" s="13" customFormat="1">
      <c r="A336" s="13"/>
      <c r="B336" s="236"/>
      <c r="C336" s="237"/>
      <c r="D336" s="238" t="s">
        <v>191</v>
      </c>
      <c r="E336" s="239" t="s">
        <v>1</v>
      </c>
      <c r="F336" s="240" t="s">
        <v>509</v>
      </c>
      <c r="G336" s="237"/>
      <c r="H336" s="239" t="s">
        <v>1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6" t="s">
        <v>191</v>
      </c>
      <c r="AU336" s="246" t="s">
        <v>86</v>
      </c>
      <c r="AV336" s="13" t="s">
        <v>84</v>
      </c>
      <c r="AW336" s="13" t="s">
        <v>32</v>
      </c>
      <c r="AX336" s="13" t="s">
        <v>76</v>
      </c>
      <c r="AY336" s="246" t="s">
        <v>119</v>
      </c>
    </row>
    <row r="337" s="14" customFormat="1">
      <c r="A337" s="14"/>
      <c r="B337" s="247"/>
      <c r="C337" s="248"/>
      <c r="D337" s="238" t="s">
        <v>191</v>
      </c>
      <c r="E337" s="249" t="s">
        <v>1</v>
      </c>
      <c r="F337" s="250" t="s">
        <v>292</v>
      </c>
      <c r="G337" s="248"/>
      <c r="H337" s="251">
        <v>18</v>
      </c>
      <c r="I337" s="252"/>
      <c r="J337" s="248"/>
      <c r="K337" s="248"/>
      <c r="L337" s="253"/>
      <c r="M337" s="254"/>
      <c r="N337" s="255"/>
      <c r="O337" s="255"/>
      <c r="P337" s="255"/>
      <c r="Q337" s="255"/>
      <c r="R337" s="255"/>
      <c r="S337" s="255"/>
      <c r="T337" s="25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7" t="s">
        <v>191</v>
      </c>
      <c r="AU337" s="257" t="s">
        <v>86</v>
      </c>
      <c r="AV337" s="14" t="s">
        <v>86</v>
      </c>
      <c r="AW337" s="14" t="s">
        <v>32</v>
      </c>
      <c r="AX337" s="14" t="s">
        <v>76</v>
      </c>
      <c r="AY337" s="257" t="s">
        <v>119</v>
      </c>
    </row>
    <row r="338" s="15" customFormat="1">
      <c r="A338" s="15"/>
      <c r="B338" s="258"/>
      <c r="C338" s="259"/>
      <c r="D338" s="238" t="s">
        <v>191</v>
      </c>
      <c r="E338" s="260" t="s">
        <v>1</v>
      </c>
      <c r="F338" s="261" t="s">
        <v>221</v>
      </c>
      <c r="G338" s="259"/>
      <c r="H338" s="262">
        <v>36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8" t="s">
        <v>191</v>
      </c>
      <c r="AU338" s="268" t="s">
        <v>86</v>
      </c>
      <c r="AV338" s="15" t="s">
        <v>134</v>
      </c>
      <c r="AW338" s="15" t="s">
        <v>32</v>
      </c>
      <c r="AX338" s="15" t="s">
        <v>84</v>
      </c>
      <c r="AY338" s="268" t="s">
        <v>119</v>
      </c>
    </row>
    <row r="339" s="2" customFormat="1" ht="24.15" customHeight="1">
      <c r="A339" s="38"/>
      <c r="B339" s="39"/>
      <c r="C339" s="218" t="s">
        <v>510</v>
      </c>
      <c r="D339" s="218" t="s">
        <v>120</v>
      </c>
      <c r="E339" s="219" t="s">
        <v>511</v>
      </c>
      <c r="F339" s="220" t="s">
        <v>512</v>
      </c>
      <c r="G339" s="221" t="s">
        <v>270</v>
      </c>
      <c r="H339" s="222">
        <v>18</v>
      </c>
      <c r="I339" s="223"/>
      <c r="J339" s="224">
        <f>ROUND(I339*H339,2)</f>
        <v>0</v>
      </c>
      <c r="K339" s="220" t="s">
        <v>132</v>
      </c>
      <c r="L339" s="44"/>
      <c r="M339" s="225" t="s">
        <v>1</v>
      </c>
      <c r="N339" s="226" t="s">
        <v>41</v>
      </c>
      <c r="O339" s="91"/>
      <c r="P339" s="227">
        <f>O339*H339</f>
        <v>0</v>
      </c>
      <c r="Q339" s="227">
        <v>0</v>
      </c>
      <c r="R339" s="227">
        <f>Q339*H339</f>
        <v>0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134</v>
      </c>
      <c r="AT339" s="229" t="s">
        <v>120</v>
      </c>
      <c r="AU339" s="229" t="s">
        <v>86</v>
      </c>
      <c r="AY339" s="17" t="s">
        <v>119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84</v>
      </c>
      <c r="BK339" s="230">
        <f>ROUND(I339*H339,2)</f>
        <v>0</v>
      </c>
      <c r="BL339" s="17" t="s">
        <v>134</v>
      </c>
      <c r="BM339" s="229" t="s">
        <v>513</v>
      </c>
    </row>
    <row r="340" s="13" customFormat="1">
      <c r="A340" s="13"/>
      <c r="B340" s="236"/>
      <c r="C340" s="237"/>
      <c r="D340" s="238" t="s">
        <v>191</v>
      </c>
      <c r="E340" s="239" t="s">
        <v>1</v>
      </c>
      <c r="F340" s="240" t="s">
        <v>514</v>
      </c>
      <c r="G340" s="237"/>
      <c r="H340" s="239" t="s">
        <v>1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6" t="s">
        <v>191</v>
      </c>
      <c r="AU340" s="246" t="s">
        <v>86</v>
      </c>
      <c r="AV340" s="13" t="s">
        <v>84</v>
      </c>
      <c r="AW340" s="13" t="s">
        <v>32</v>
      </c>
      <c r="AX340" s="13" t="s">
        <v>76</v>
      </c>
      <c r="AY340" s="246" t="s">
        <v>119</v>
      </c>
    </row>
    <row r="341" s="14" customFormat="1">
      <c r="A341" s="14"/>
      <c r="B341" s="247"/>
      <c r="C341" s="248"/>
      <c r="D341" s="238" t="s">
        <v>191</v>
      </c>
      <c r="E341" s="249" t="s">
        <v>1</v>
      </c>
      <c r="F341" s="250" t="s">
        <v>292</v>
      </c>
      <c r="G341" s="248"/>
      <c r="H341" s="251">
        <v>18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7" t="s">
        <v>191</v>
      </c>
      <c r="AU341" s="257" t="s">
        <v>86</v>
      </c>
      <c r="AV341" s="14" t="s">
        <v>86</v>
      </c>
      <c r="AW341" s="14" t="s">
        <v>32</v>
      </c>
      <c r="AX341" s="14" t="s">
        <v>84</v>
      </c>
      <c r="AY341" s="257" t="s">
        <v>119</v>
      </c>
    </row>
    <row r="342" s="2" customFormat="1" ht="21.75" customHeight="1">
      <c r="A342" s="38"/>
      <c r="B342" s="39"/>
      <c r="C342" s="218" t="s">
        <v>515</v>
      </c>
      <c r="D342" s="218" t="s">
        <v>120</v>
      </c>
      <c r="E342" s="219" t="s">
        <v>516</v>
      </c>
      <c r="F342" s="220" t="s">
        <v>517</v>
      </c>
      <c r="G342" s="221" t="s">
        <v>270</v>
      </c>
      <c r="H342" s="222">
        <v>222</v>
      </c>
      <c r="I342" s="223"/>
      <c r="J342" s="224">
        <f>ROUND(I342*H342,2)</f>
        <v>0</v>
      </c>
      <c r="K342" s="220" t="s">
        <v>132</v>
      </c>
      <c r="L342" s="44"/>
      <c r="M342" s="225" t="s">
        <v>1</v>
      </c>
      <c r="N342" s="226" t="s">
        <v>41</v>
      </c>
      <c r="O342" s="91"/>
      <c r="P342" s="227">
        <f>O342*H342</f>
        <v>0</v>
      </c>
      <c r="Q342" s="227">
        <v>0</v>
      </c>
      <c r="R342" s="227">
        <f>Q342*H342</f>
        <v>0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134</v>
      </c>
      <c r="AT342" s="229" t="s">
        <v>120</v>
      </c>
      <c r="AU342" s="229" t="s">
        <v>86</v>
      </c>
      <c r="AY342" s="17" t="s">
        <v>119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84</v>
      </c>
      <c r="BK342" s="230">
        <f>ROUND(I342*H342,2)</f>
        <v>0</v>
      </c>
      <c r="BL342" s="17" t="s">
        <v>134</v>
      </c>
      <c r="BM342" s="229" t="s">
        <v>518</v>
      </c>
    </row>
    <row r="343" s="14" customFormat="1">
      <c r="A343" s="14"/>
      <c r="B343" s="247"/>
      <c r="C343" s="248"/>
      <c r="D343" s="238" t="s">
        <v>191</v>
      </c>
      <c r="E343" s="249" t="s">
        <v>1</v>
      </c>
      <c r="F343" s="250" t="s">
        <v>519</v>
      </c>
      <c r="G343" s="248"/>
      <c r="H343" s="251">
        <v>222</v>
      </c>
      <c r="I343" s="252"/>
      <c r="J343" s="248"/>
      <c r="K343" s="248"/>
      <c r="L343" s="253"/>
      <c r="M343" s="254"/>
      <c r="N343" s="255"/>
      <c r="O343" s="255"/>
      <c r="P343" s="255"/>
      <c r="Q343" s="255"/>
      <c r="R343" s="255"/>
      <c r="S343" s="255"/>
      <c r="T343" s="25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7" t="s">
        <v>191</v>
      </c>
      <c r="AU343" s="257" t="s">
        <v>86</v>
      </c>
      <c r="AV343" s="14" t="s">
        <v>86</v>
      </c>
      <c r="AW343" s="14" t="s">
        <v>32</v>
      </c>
      <c r="AX343" s="14" t="s">
        <v>84</v>
      </c>
      <c r="AY343" s="257" t="s">
        <v>119</v>
      </c>
    </row>
    <row r="344" s="2" customFormat="1" ht="24.15" customHeight="1">
      <c r="A344" s="38"/>
      <c r="B344" s="39"/>
      <c r="C344" s="218" t="s">
        <v>520</v>
      </c>
      <c r="D344" s="218" t="s">
        <v>120</v>
      </c>
      <c r="E344" s="219" t="s">
        <v>521</v>
      </c>
      <c r="F344" s="220" t="s">
        <v>522</v>
      </c>
      <c r="G344" s="221" t="s">
        <v>270</v>
      </c>
      <c r="H344" s="222">
        <v>4218</v>
      </c>
      <c r="I344" s="223"/>
      <c r="J344" s="224">
        <f>ROUND(I344*H344,2)</f>
        <v>0</v>
      </c>
      <c r="K344" s="220" t="s">
        <v>132</v>
      </c>
      <c r="L344" s="44"/>
      <c r="M344" s="225" t="s">
        <v>1</v>
      </c>
      <c r="N344" s="226" t="s">
        <v>41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134</v>
      </c>
      <c r="AT344" s="229" t="s">
        <v>120</v>
      </c>
      <c r="AU344" s="229" t="s">
        <v>86</v>
      </c>
      <c r="AY344" s="17" t="s">
        <v>119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84</v>
      </c>
      <c r="BK344" s="230">
        <f>ROUND(I344*H344,2)</f>
        <v>0</v>
      </c>
      <c r="BL344" s="17" t="s">
        <v>134</v>
      </c>
      <c r="BM344" s="229" t="s">
        <v>523</v>
      </c>
    </row>
    <row r="345" s="14" customFormat="1">
      <c r="A345" s="14"/>
      <c r="B345" s="247"/>
      <c r="C345" s="248"/>
      <c r="D345" s="238" t="s">
        <v>191</v>
      </c>
      <c r="E345" s="249" t="s">
        <v>1</v>
      </c>
      <c r="F345" s="250" t="s">
        <v>524</v>
      </c>
      <c r="G345" s="248"/>
      <c r="H345" s="251">
        <v>4218</v>
      </c>
      <c r="I345" s="252"/>
      <c r="J345" s="248"/>
      <c r="K345" s="248"/>
      <c r="L345" s="253"/>
      <c r="M345" s="254"/>
      <c r="N345" s="255"/>
      <c r="O345" s="255"/>
      <c r="P345" s="255"/>
      <c r="Q345" s="255"/>
      <c r="R345" s="255"/>
      <c r="S345" s="255"/>
      <c r="T345" s="25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7" t="s">
        <v>191</v>
      </c>
      <c r="AU345" s="257" t="s">
        <v>86</v>
      </c>
      <c r="AV345" s="14" t="s">
        <v>86</v>
      </c>
      <c r="AW345" s="14" t="s">
        <v>32</v>
      </c>
      <c r="AX345" s="14" t="s">
        <v>84</v>
      </c>
      <c r="AY345" s="257" t="s">
        <v>119</v>
      </c>
    </row>
    <row r="346" s="2" customFormat="1" ht="37.8" customHeight="1">
      <c r="A346" s="38"/>
      <c r="B346" s="39"/>
      <c r="C346" s="218" t="s">
        <v>525</v>
      </c>
      <c r="D346" s="218" t="s">
        <v>120</v>
      </c>
      <c r="E346" s="219" t="s">
        <v>526</v>
      </c>
      <c r="F346" s="220" t="s">
        <v>527</v>
      </c>
      <c r="G346" s="221" t="s">
        <v>270</v>
      </c>
      <c r="H346" s="222">
        <v>216</v>
      </c>
      <c r="I346" s="223"/>
      <c r="J346" s="224">
        <f>ROUND(I346*H346,2)</f>
        <v>0</v>
      </c>
      <c r="K346" s="220" t="s">
        <v>132</v>
      </c>
      <c r="L346" s="44"/>
      <c r="M346" s="225" t="s">
        <v>1</v>
      </c>
      <c r="N346" s="226" t="s">
        <v>41</v>
      </c>
      <c r="O346" s="91"/>
      <c r="P346" s="227">
        <f>O346*H346</f>
        <v>0</v>
      </c>
      <c r="Q346" s="227">
        <v>0</v>
      </c>
      <c r="R346" s="227">
        <f>Q346*H346</f>
        <v>0</v>
      </c>
      <c r="S346" s="227">
        <v>0</v>
      </c>
      <c r="T346" s="22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134</v>
      </c>
      <c r="AT346" s="229" t="s">
        <v>120</v>
      </c>
      <c r="AU346" s="229" t="s">
        <v>86</v>
      </c>
      <c r="AY346" s="17" t="s">
        <v>119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84</v>
      </c>
      <c r="BK346" s="230">
        <f>ROUND(I346*H346,2)</f>
        <v>0</v>
      </c>
      <c r="BL346" s="17" t="s">
        <v>134</v>
      </c>
      <c r="BM346" s="229" t="s">
        <v>528</v>
      </c>
    </row>
    <row r="347" s="14" customFormat="1">
      <c r="A347" s="14"/>
      <c r="B347" s="247"/>
      <c r="C347" s="248"/>
      <c r="D347" s="238" t="s">
        <v>191</v>
      </c>
      <c r="E347" s="249" t="s">
        <v>1</v>
      </c>
      <c r="F347" s="250" t="s">
        <v>529</v>
      </c>
      <c r="G347" s="248"/>
      <c r="H347" s="251">
        <v>216</v>
      </c>
      <c r="I347" s="252"/>
      <c r="J347" s="248"/>
      <c r="K347" s="248"/>
      <c r="L347" s="253"/>
      <c r="M347" s="254"/>
      <c r="N347" s="255"/>
      <c r="O347" s="255"/>
      <c r="P347" s="255"/>
      <c r="Q347" s="255"/>
      <c r="R347" s="255"/>
      <c r="S347" s="255"/>
      <c r="T347" s="25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7" t="s">
        <v>191</v>
      </c>
      <c r="AU347" s="257" t="s">
        <v>86</v>
      </c>
      <c r="AV347" s="14" t="s">
        <v>86</v>
      </c>
      <c r="AW347" s="14" t="s">
        <v>32</v>
      </c>
      <c r="AX347" s="14" t="s">
        <v>84</v>
      </c>
      <c r="AY347" s="257" t="s">
        <v>119</v>
      </c>
    </row>
    <row r="348" s="2" customFormat="1" ht="44.25" customHeight="1">
      <c r="A348" s="38"/>
      <c r="B348" s="39"/>
      <c r="C348" s="218" t="s">
        <v>530</v>
      </c>
      <c r="D348" s="218" t="s">
        <v>120</v>
      </c>
      <c r="E348" s="219" t="s">
        <v>531</v>
      </c>
      <c r="F348" s="220" t="s">
        <v>532</v>
      </c>
      <c r="G348" s="221" t="s">
        <v>270</v>
      </c>
      <c r="H348" s="222">
        <v>6</v>
      </c>
      <c r="I348" s="223"/>
      <c r="J348" s="224">
        <f>ROUND(I348*H348,2)</f>
        <v>0</v>
      </c>
      <c r="K348" s="220" t="s">
        <v>132</v>
      </c>
      <c r="L348" s="44"/>
      <c r="M348" s="225" t="s">
        <v>1</v>
      </c>
      <c r="N348" s="226" t="s">
        <v>41</v>
      </c>
      <c r="O348" s="91"/>
      <c r="P348" s="227">
        <f>O348*H348</f>
        <v>0</v>
      </c>
      <c r="Q348" s="227">
        <v>0</v>
      </c>
      <c r="R348" s="227">
        <f>Q348*H348</f>
        <v>0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134</v>
      </c>
      <c r="AT348" s="229" t="s">
        <v>120</v>
      </c>
      <c r="AU348" s="229" t="s">
        <v>86</v>
      </c>
      <c r="AY348" s="17" t="s">
        <v>119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84</v>
      </c>
      <c r="BK348" s="230">
        <f>ROUND(I348*H348,2)</f>
        <v>0</v>
      </c>
      <c r="BL348" s="17" t="s">
        <v>134</v>
      </c>
      <c r="BM348" s="229" t="s">
        <v>533</v>
      </c>
    </row>
    <row r="349" s="14" customFormat="1">
      <c r="A349" s="14"/>
      <c r="B349" s="247"/>
      <c r="C349" s="248"/>
      <c r="D349" s="238" t="s">
        <v>191</v>
      </c>
      <c r="E349" s="249" t="s">
        <v>1</v>
      </c>
      <c r="F349" s="250" t="s">
        <v>141</v>
      </c>
      <c r="G349" s="248"/>
      <c r="H349" s="251">
        <v>6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7" t="s">
        <v>191</v>
      </c>
      <c r="AU349" s="257" t="s">
        <v>86</v>
      </c>
      <c r="AV349" s="14" t="s">
        <v>86</v>
      </c>
      <c r="AW349" s="14" t="s">
        <v>32</v>
      </c>
      <c r="AX349" s="14" t="s">
        <v>84</v>
      </c>
      <c r="AY349" s="257" t="s">
        <v>119</v>
      </c>
    </row>
    <row r="350" s="12" customFormat="1" ht="22.8" customHeight="1">
      <c r="A350" s="12"/>
      <c r="B350" s="202"/>
      <c r="C350" s="203"/>
      <c r="D350" s="204" t="s">
        <v>75</v>
      </c>
      <c r="E350" s="216" t="s">
        <v>534</v>
      </c>
      <c r="F350" s="216" t="s">
        <v>535</v>
      </c>
      <c r="G350" s="203"/>
      <c r="H350" s="203"/>
      <c r="I350" s="206"/>
      <c r="J350" s="217">
        <f>BK350</f>
        <v>0</v>
      </c>
      <c r="K350" s="203"/>
      <c r="L350" s="208"/>
      <c r="M350" s="209"/>
      <c r="N350" s="210"/>
      <c r="O350" s="210"/>
      <c r="P350" s="211">
        <f>P351</f>
        <v>0</v>
      </c>
      <c r="Q350" s="210"/>
      <c r="R350" s="211">
        <f>R351</f>
        <v>0</v>
      </c>
      <c r="S350" s="210"/>
      <c r="T350" s="212">
        <f>T351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13" t="s">
        <v>84</v>
      </c>
      <c r="AT350" s="214" t="s">
        <v>75</v>
      </c>
      <c r="AU350" s="214" t="s">
        <v>84</v>
      </c>
      <c r="AY350" s="213" t="s">
        <v>119</v>
      </c>
      <c r="BK350" s="215">
        <f>BK351</f>
        <v>0</v>
      </c>
    </row>
    <row r="351" s="2" customFormat="1" ht="24.15" customHeight="1">
      <c r="A351" s="38"/>
      <c r="B351" s="39"/>
      <c r="C351" s="218" t="s">
        <v>536</v>
      </c>
      <c r="D351" s="218" t="s">
        <v>120</v>
      </c>
      <c r="E351" s="219" t="s">
        <v>537</v>
      </c>
      <c r="F351" s="220" t="s">
        <v>538</v>
      </c>
      <c r="G351" s="221" t="s">
        <v>270</v>
      </c>
      <c r="H351" s="222">
        <v>629.84699999999998</v>
      </c>
      <c r="I351" s="223"/>
      <c r="J351" s="224">
        <f>ROUND(I351*H351,2)</f>
        <v>0</v>
      </c>
      <c r="K351" s="220" t="s">
        <v>132</v>
      </c>
      <c r="L351" s="44"/>
      <c r="M351" s="231" t="s">
        <v>1</v>
      </c>
      <c r="N351" s="232" t="s">
        <v>41</v>
      </c>
      <c r="O351" s="233"/>
      <c r="P351" s="234">
        <f>O351*H351</f>
        <v>0</v>
      </c>
      <c r="Q351" s="234">
        <v>0</v>
      </c>
      <c r="R351" s="234">
        <f>Q351*H351</f>
        <v>0</v>
      </c>
      <c r="S351" s="234">
        <v>0</v>
      </c>
      <c r="T351" s="235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134</v>
      </c>
      <c r="AT351" s="229" t="s">
        <v>120</v>
      </c>
      <c r="AU351" s="229" t="s">
        <v>86</v>
      </c>
      <c r="AY351" s="17" t="s">
        <v>119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84</v>
      </c>
      <c r="BK351" s="230">
        <f>ROUND(I351*H351,2)</f>
        <v>0</v>
      </c>
      <c r="BL351" s="17" t="s">
        <v>134</v>
      </c>
      <c r="BM351" s="229" t="s">
        <v>539</v>
      </c>
    </row>
    <row r="352" s="2" customFormat="1" ht="6.96" customHeight="1">
      <c r="A352" s="38"/>
      <c r="B352" s="66"/>
      <c r="C352" s="67"/>
      <c r="D352" s="67"/>
      <c r="E352" s="67"/>
      <c r="F352" s="67"/>
      <c r="G352" s="67"/>
      <c r="H352" s="67"/>
      <c r="I352" s="67"/>
      <c r="J352" s="67"/>
      <c r="K352" s="67"/>
      <c r="L352" s="44"/>
      <c r="M352" s="38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</row>
  </sheetData>
  <sheetProtection sheet="1" autoFilter="0" formatColumns="0" formatRows="0" objects="1" scenarios="1" spinCount="100000" saltValue="+Iosf7PyPa/zVIpmsZDdcm0EsINNsativ0Ix/c6k5RnDiaN730TbQT8sGBgSDte6DEQCBOiYRO8CDdq1NldGtw==" hashValue="3J37Je/zrRSxjoDxZE2EGy/OTalEy2E/Dvtf0316NqbtiCC7l1HyK4Bk7YPa83HwfTEvDpWyBh8A8Tax8yoWJg==" algorithmName="SHA-512" password="C71F"/>
  <autoFilter ref="C122:K35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 z Anthroposu do Nového Lískovce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540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ROUND((SUM(BE119:BE167)),  2)</f>
        <v>0</v>
      </c>
      <c r="G33" s="38"/>
      <c r="H33" s="38"/>
      <c r="I33" s="155">
        <v>0.20999999999999999</v>
      </c>
      <c r="J33" s="154">
        <f>ROUND(((SUM(BE119:BE167))*I33),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ROUND((SUM(BF119:BF167)),  2)</f>
        <v>0</v>
      </c>
      <c r="G34" s="38"/>
      <c r="H34" s="38"/>
      <c r="I34" s="155">
        <v>0.12</v>
      </c>
      <c r="J34" s="154">
        <f>ROUND(((SUM(BF119:BF167))*I34),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ROUND((SUM(BG119:BG167)),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ROUND((SUM(BH119:BH167)),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ROUND((SUM(BI119:BI167)),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Chodník z Anthroposu do Nového Lískovce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101-102.2 - Výměna zemního vedení VO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Pisárecká</v>
      </c>
      <c r="G89" s="40"/>
      <c r="H89" s="40"/>
      <c r="I89" s="32" t="s">
        <v>22</v>
      </c>
      <c r="J89" s="79" t="str">
        <f>IF(J12="","",J12)</f>
        <v>5. 1. 2025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Brno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Ruth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541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542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543</v>
      </c>
      <c r="E99" s="188"/>
      <c r="F99" s="188"/>
      <c r="G99" s="188"/>
      <c r="H99" s="188"/>
      <c r="I99" s="188"/>
      <c r="J99" s="189">
        <f>J142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105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Chodník z Anthroposu do Nového Lískovce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101-102.2 - Výměna zemního vedení VO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Ul. Pisárecká</v>
      </c>
      <c r="G113" s="40"/>
      <c r="H113" s="40"/>
      <c r="I113" s="32" t="s">
        <v>22</v>
      </c>
      <c r="J113" s="79" t="str">
        <f>IF(J12="","",J12)</f>
        <v>5. 1. 2025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Statutární město Brno</v>
      </c>
      <c r="G115" s="40"/>
      <c r="H115" s="40"/>
      <c r="I115" s="32" t="s">
        <v>30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>Ing. Tomáš Ruth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106</v>
      </c>
      <c r="D118" s="194" t="s">
        <v>61</v>
      </c>
      <c r="E118" s="194" t="s">
        <v>57</v>
      </c>
      <c r="F118" s="194" t="s">
        <v>58</v>
      </c>
      <c r="G118" s="194" t="s">
        <v>107</v>
      </c>
      <c r="H118" s="194" t="s">
        <v>108</v>
      </c>
      <c r="I118" s="194" t="s">
        <v>109</v>
      </c>
      <c r="J118" s="194" t="s">
        <v>101</v>
      </c>
      <c r="K118" s="195" t="s">
        <v>110</v>
      </c>
      <c r="L118" s="196"/>
      <c r="M118" s="100" t="s">
        <v>1</v>
      </c>
      <c r="N118" s="101" t="s">
        <v>40</v>
      </c>
      <c r="O118" s="101" t="s">
        <v>111</v>
      </c>
      <c r="P118" s="101" t="s">
        <v>112</v>
      </c>
      <c r="Q118" s="101" t="s">
        <v>113</v>
      </c>
      <c r="R118" s="101" t="s">
        <v>114</v>
      </c>
      <c r="S118" s="101" t="s">
        <v>115</v>
      </c>
      <c r="T118" s="102" t="s">
        <v>116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117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15.014874580000001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103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75</v>
      </c>
      <c r="E120" s="205" t="s">
        <v>297</v>
      </c>
      <c r="F120" s="205" t="s">
        <v>544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P121+P142</f>
        <v>0</v>
      </c>
      <c r="Q120" s="210"/>
      <c r="R120" s="211">
        <f>R121+R142</f>
        <v>15.014874580000001</v>
      </c>
      <c r="S120" s="210"/>
      <c r="T120" s="212">
        <f>T121+T142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129</v>
      </c>
      <c r="AT120" s="214" t="s">
        <v>75</v>
      </c>
      <c r="AU120" s="214" t="s">
        <v>76</v>
      </c>
      <c r="AY120" s="213" t="s">
        <v>119</v>
      </c>
      <c r="BK120" s="215">
        <f>BK121+BK142</f>
        <v>0</v>
      </c>
    </row>
    <row r="121" s="12" customFormat="1" ht="22.8" customHeight="1">
      <c r="A121" s="12"/>
      <c r="B121" s="202"/>
      <c r="C121" s="203"/>
      <c r="D121" s="204" t="s">
        <v>75</v>
      </c>
      <c r="E121" s="216" t="s">
        <v>545</v>
      </c>
      <c r="F121" s="216" t="s">
        <v>546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SUM(P122:P141)</f>
        <v>0</v>
      </c>
      <c r="Q121" s="210"/>
      <c r="R121" s="211">
        <f>SUM(R122:R141)</f>
        <v>0.16300999999999999</v>
      </c>
      <c r="S121" s="210"/>
      <c r="T121" s="212">
        <f>SUM(T122:T141)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129</v>
      </c>
      <c r="AT121" s="214" t="s">
        <v>75</v>
      </c>
      <c r="AU121" s="214" t="s">
        <v>84</v>
      </c>
      <c r="AY121" s="213" t="s">
        <v>119</v>
      </c>
      <c r="BK121" s="215">
        <f>SUM(BK122:BK141)</f>
        <v>0</v>
      </c>
    </row>
    <row r="122" s="2" customFormat="1" ht="24.15" customHeight="1">
      <c r="A122" s="38"/>
      <c r="B122" s="39"/>
      <c r="C122" s="218" t="s">
        <v>84</v>
      </c>
      <c r="D122" s="218" t="s">
        <v>120</v>
      </c>
      <c r="E122" s="219" t="s">
        <v>547</v>
      </c>
      <c r="F122" s="220" t="s">
        <v>548</v>
      </c>
      <c r="G122" s="221" t="s">
        <v>549</v>
      </c>
      <c r="H122" s="222">
        <v>0.106</v>
      </c>
      <c r="I122" s="223"/>
      <c r="J122" s="224">
        <f>ROUND(I122*H122,2)</f>
        <v>0</v>
      </c>
      <c r="K122" s="220" t="s">
        <v>132</v>
      </c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493</v>
      </c>
      <c r="AT122" s="229" t="s">
        <v>120</v>
      </c>
      <c r="AU122" s="229" t="s">
        <v>86</v>
      </c>
      <c r="AY122" s="17" t="s">
        <v>119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84</v>
      </c>
      <c r="BK122" s="230">
        <f>ROUND(I122*H122,2)</f>
        <v>0</v>
      </c>
      <c r="BL122" s="17" t="s">
        <v>493</v>
      </c>
      <c r="BM122" s="229" t="s">
        <v>550</v>
      </c>
    </row>
    <row r="123" s="13" customFormat="1">
      <c r="A123" s="13"/>
      <c r="B123" s="236"/>
      <c r="C123" s="237"/>
      <c r="D123" s="238" t="s">
        <v>191</v>
      </c>
      <c r="E123" s="239" t="s">
        <v>1</v>
      </c>
      <c r="F123" s="240" t="s">
        <v>203</v>
      </c>
      <c r="G123" s="237"/>
      <c r="H123" s="239" t="s">
        <v>1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191</v>
      </c>
      <c r="AU123" s="246" t="s">
        <v>86</v>
      </c>
      <c r="AV123" s="13" t="s">
        <v>84</v>
      </c>
      <c r="AW123" s="13" t="s">
        <v>32</v>
      </c>
      <c r="AX123" s="13" t="s">
        <v>76</v>
      </c>
      <c r="AY123" s="246" t="s">
        <v>119</v>
      </c>
    </row>
    <row r="124" s="14" customFormat="1">
      <c r="A124" s="14"/>
      <c r="B124" s="247"/>
      <c r="C124" s="248"/>
      <c r="D124" s="238" t="s">
        <v>191</v>
      </c>
      <c r="E124" s="249" t="s">
        <v>1</v>
      </c>
      <c r="F124" s="250" t="s">
        <v>551</v>
      </c>
      <c r="G124" s="248"/>
      <c r="H124" s="251">
        <v>0.106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7" t="s">
        <v>191</v>
      </c>
      <c r="AU124" s="257" t="s">
        <v>86</v>
      </c>
      <c r="AV124" s="14" t="s">
        <v>86</v>
      </c>
      <c r="AW124" s="14" t="s">
        <v>32</v>
      </c>
      <c r="AX124" s="14" t="s">
        <v>84</v>
      </c>
      <c r="AY124" s="257" t="s">
        <v>119</v>
      </c>
    </row>
    <row r="125" s="2" customFormat="1" ht="37.8" customHeight="1">
      <c r="A125" s="38"/>
      <c r="B125" s="39"/>
      <c r="C125" s="218" t="s">
        <v>86</v>
      </c>
      <c r="D125" s="218" t="s">
        <v>120</v>
      </c>
      <c r="E125" s="219" t="s">
        <v>552</v>
      </c>
      <c r="F125" s="220" t="s">
        <v>553</v>
      </c>
      <c r="G125" s="221" t="s">
        <v>201</v>
      </c>
      <c r="H125" s="222">
        <v>106</v>
      </c>
      <c r="I125" s="223"/>
      <c r="J125" s="224">
        <f>ROUND(I125*H125,2)</f>
        <v>0</v>
      </c>
      <c r="K125" s="220" t="s">
        <v>132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493</v>
      </c>
      <c r="AT125" s="229" t="s">
        <v>120</v>
      </c>
      <c r="AU125" s="229" t="s">
        <v>86</v>
      </c>
      <c r="AY125" s="17" t="s">
        <v>119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493</v>
      </c>
      <c r="BM125" s="229" t="s">
        <v>554</v>
      </c>
    </row>
    <row r="126" s="13" customFormat="1">
      <c r="A126" s="13"/>
      <c r="B126" s="236"/>
      <c r="C126" s="237"/>
      <c r="D126" s="238" t="s">
        <v>191</v>
      </c>
      <c r="E126" s="239" t="s">
        <v>1</v>
      </c>
      <c r="F126" s="240" t="s">
        <v>203</v>
      </c>
      <c r="G126" s="237"/>
      <c r="H126" s="239" t="s">
        <v>1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191</v>
      </c>
      <c r="AU126" s="246" t="s">
        <v>86</v>
      </c>
      <c r="AV126" s="13" t="s">
        <v>84</v>
      </c>
      <c r="AW126" s="13" t="s">
        <v>32</v>
      </c>
      <c r="AX126" s="13" t="s">
        <v>76</v>
      </c>
      <c r="AY126" s="246" t="s">
        <v>119</v>
      </c>
    </row>
    <row r="127" s="14" customFormat="1">
      <c r="A127" s="14"/>
      <c r="B127" s="247"/>
      <c r="C127" s="248"/>
      <c r="D127" s="238" t="s">
        <v>191</v>
      </c>
      <c r="E127" s="249" t="s">
        <v>1</v>
      </c>
      <c r="F127" s="250" t="s">
        <v>555</v>
      </c>
      <c r="G127" s="248"/>
      <c r="H127" s="251">
        <v>106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7" t="s">
        <v>191</v>
      </c>
      <c r="AU127" s="257" t="s">
        <v>86</v>
      </c>
      <c r="AV127" s="14" t="s">
        <v>86</v>
      </c>
      <c r="AW127" s="14" t="s">
        <v>32</v>
      </c>
      <c r="AX127" s="14" t="s">
        <v>84</v>
      </c>
      <c r="AY127" s="257" t="s">
        <v>119</v>
      </c>
    </row>
    <row r="128" s="2" customFormat="1" ht="24.15" customHeight="1">
      <c r="A128" s="38"/>
      <c r="B128" s="39"/>
      <c r="C128" s="269" t="s">
        <v>129</v>
      </c>
      <c r="D128" s="269" t="s">
        <v>297</v>
      </c>
      <c r="E128" s="270" t="s">
        <v>556</v>
      </c>
      <c r="F128" s="271" t="s">
        <v>557</v>
      </c>
      <c r="G128" s="272" t="s">
        <v>201</v>
      </c>
      <c r="H128" s="273">
        <v>121.90000000000001</v>
      </c>
      <c r="I128" s="274"/>
      <c r="J128" s="275">
        <f>ROUND(I128*H128,2)</f>
        <v>0</v>
      </c>
      <c r="K128" s="271" t="s">
        <v>132</v>
      </c>
      <c r="L128" s="276"/>
      <c r="M128" s="277" t="s">
        <v>1</v>
      </c>
      <c r="N128" s="278" t="s">
        <v>41</v>
      </c>
      <c r="O128" s="91"/>
      <c r="P128" s="227">
        <f>O128*H128</f>
        <v>0</v>
      </c>
      <c r="Q128" s="227">
        <v>0.00089999999999999998</v>
      </c>
      <c r="R128" s="227">
        <f>Q128*H128</f>
        <v>0.10971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558</v>
      </c>
      <c r="AT128" s="229" t="s">
        <v>297</v>
      </c>
      <c r="AU128" s="229" t="s">
        <v>86</v>
      </c>
      <c r="AY128" s="17" t="s">
        <v>119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558</v>
      </c>
      <c r="BM128" s="229" t="s">
        <v>559</v>
      </c>
    </row>
    <row r="129" s="13" customFormat="1">
      <c r="A129" s="13"/>
      <c r="B129" s="236"/>
      <c r="C129" s="237"/>
      <c r="D129" s="238" t="s">
        <v>191</v>
      </c>
      <c r="E129" s="239" t="s">
        <v>1</v>
      </c>
      <c r="F129" s="240" t="s">
        <v>560</v>
      </c>
      <c r="G129" s="237"/>
      <c r="H129" s="239" t="s">
        <v>1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191</v>
      </c>
      <c r="AU129" s="246" t="s">
        <v>86</v>
      </c>
      <c r="AV129" s="13" t="s">
        <v>84</v>
      </c>
      <c r="AW129" s="13" t="s">
        <v>32</v>
      </c>
      <c r="AX129" s="13" t="s">
        <v>76</v>
      </c>
      <c r="AY129" s="246" t="s">
        <v>119</v>
      </c>
    </row>
    <row r="130" s="14" customFormat="1">
      <c r="A130" s="14"/>
      <c r="B130" s="247"/>
      <c r="C130" s="248"/>
      <c r="D130" s="238" t="s">
        <v>191</v>
      </c>
      <c r="E130" s="249" t="s">
        <v>1</v>
      </c>
      <c r="F130" s="250" t="s">
        <v>555</v>
      </c>
      <c r="G130" s="248"/>
      <c r="H130" s="251">
        <v>106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7" t="s">
        <v>191</v>
      </c>
      <c r="AU130" s="257" t="s">
        <v>86</v>
      </c>
      <c r="AV130" s="14" t="s">
        <v>86</v>
      </c>
      <c r="AW130" s="14" t="s">
        <v>32</v>
      </c>
      <c r="AX130" s="14" t="s">
        <v>84</v>
      </c>
      <c r="AY130" s="257" t="s">
        <v>119</v>
      </c>
    </row>
    <row r="131" s="14" customFormat="1">
      <c r="A131" s="14"/>
      <c r="B131" s="247"/>
      <c r="C131" s="248"/>
      <c r="D131" s="238" t="s">
        <v>191</v>
      </c>
      <c r="E131" s="248"/>
      <c r="F131" s="250" t="s">
        <v>561</v>
      </c>
      <c r="G131" s="248"/>
      <c r="H131" s="251">
        <v>121.90000000000001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191</v>
      </c>
      <c r="AU131" s="257" t="s">
        <v>86</v>
      </c>
      <c r="AV131" s="14" t="s">
        <v>86</v>
      </c>
      <c r="AW131" s="14" t="s">
        <v>4</v>
      </c>
      <c r="AX131" s="14" t="s">
        <v>84</v>
      </c>
      <c r="AY131" s="257" t="s">
        <v>119</v>
      </c>
    </row>
    <row r="132" s="2" customFormat="1" ht="24.15" customHeight="1">
      <c r="A132" s="38"/>
      <c r="B132" s="39"/>
      <c r="C132" s="218" t="s">
        <v>134</v>
      </c>
      <c r="D132" s="218" t="s">
        <v>120</v>
      </c>
      <c r="E132" s="219" t="s">
        <v>562</v>
      </c>
      <c r="F132" s="220" t="s">
        <v>563</v>
      </c>
      <c r="G132" s="221" t="s">
        <v>455</v>
      </c>
      <c r="H132" s="222">
        <v>2</v>
      </c>
      <c r="I132" s="223"/>
      <c r="J132" s="224">
        <f>ROUND(I132*H132,2)</f>
        <v>0</v>
      </c>
      <c r="K132" s="220" t="s">
        <v>132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493</v>
      </c>
      <c r="AT132" s="229" t="s">
        <v>120</v>
      </c>
      <c r="AU132" s="229" t="s">
        <v>86</v>
      </c>
      <c r="AY132" s="17" t="s">
        <v>119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493</v>
      </c>
      <c r="BM132" s="229" t="s">
        <v>564</v>
      </c>
    </row>
    <row r="133" s="14" customFormat="1">
      <c r="A133" s="14"/>
      <c r="B133" s="247"/>
      <c r="C133" s="248"/>
      <c r="D133" s="238" t="s">
        <v>191</v>
      </c>
      <c r="E133" s="249" t="s">
        <v>1</v>
      </c>
      <c r="F133" s="250" t="s">
        <v>86</v>
      </c>
      <c r="G133" s="248"/>
      <c r="H133" s="251">
        <v>2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191</v>
      </c>
      <c r="AU133" s="257" t="s">
        <v>86</v>
      </c>
      <c r="AV133" s="14" t="s">
        <v>86</v>
      </c>
      <c r="AW133" s="14" t="s">
        <v>32</v>
      </c>
      <c r="AX133" s="14" t="s">
        <v>84</v>
      </c>
      <c r="AY133" s="257" t="s">
        <v>119</v>
      </c>
    </row>
    <row r="134" s="2" customFormat="1" ht="24.15" customHeight="1">
      <c r="A134" s="38"/>
      <c r="B134" s="39"/>
      <c r="C134" s="269" t="s">
        <v>118</v>
      </c>
      <c r="D134" s="269" t="s">
        <v>297</v>
      </c>
      <c r="E134" s="270" t="s">
        <v>565</v>
      </c>
      <c r="F134" s="271" t="s">
        <v>566</v>
      </c>
      <c r="G134" s="272" t="s">
        <v>455</v>
      </c>
      <c r="H134" s="273">
        <v>2</v>
      </c>
      <c r="I134" s="274"/>
      <c r="J134" s="275">
        <f>ROUND(I134*H134,2)</f>
        <v>0</v>
      </c>
      <c r="K134" s="271" t="s">
        <v>1</v>
      </c>
      <c r="L134" s="276"/>
      <c r="M134" s="277" t="s">
        <v>1</v>
      </c>
      <c r="N134" s="278" t="s">
        <v>41</v>
      </c>
      <c r="O134" s="91"/>
      <c r="P134" s="227">
        <f>O134*H134</f>
        <v>0</v>
      </c>
      <c r="Q134" s="227">
        <v>0.0080999999999999996</v>
      </c>
      <c r="R134" s="227">
        <f>Q134*H134</f>
        <v>0.016199999999999999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558</v>
      </c>
      <c r="AT134" s="229" t="s">
        <v>297</v>
      </c>
      <c r="AU134" s="229" t="s">
        <v>86</v>
      </c>
      <c r="AY134" s="17" t="s">
        <v>119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558</v>
      </c>
      <c r="BM134" s="229" t="s">
        <v>567</v>
      </c>
    </row>
    <row r="135" s="14" customFormat="1">
      <c r="A135" s="14"/>
      <c r="B135" s="247"/>
      <c r="C135" s="248"/>
      <c r="D135" s="238" t="s">
        <v>191</v>
      </c>
      <c r="E135" s="249" t="s">
        <v>1</v>
      </c>
      <c r="F135" s="250" t="s">
        <v>86</v>
      </c>
      <c r="G135" s="248"/>
      <c r="H135" s="251">
        <v>2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191</v>
      </c>
      <c r="AU135" s="257" t="s">
        <v>86</v>
      </c>
      <c r="AV135" s="14" t="s">
        <v>86</v>
      </c>
      <c r="AW135" s="14" t="s">
        <v>32</v>
      </c>
      <c r="AX135" s="14" t="s">
        <v>84</v>
      </c>
      <c r="AY135" s="257" t="s">
        <v>119</v>
      </c>
    </row>
    <row r="136" s="2" customFormat="1" ht="24.15" customHeight="1">
      <c r="A136" s="38"/>
      <c r="B136" s="39"/>
      <c r="C136" s="218" t="s">
        <v>141</v>
      </c>
      <c r="D136" s="218" t="s">
        <v>120</v>
      </c>
      <c r="E136" s="219" t="s">
        <v>568</v>
      </c>
      <c r="F136" s="220" t="s">
        <v>569</v>
      </c>
      <c r="G136" s="221" t="s">
        <v>455</v>
      </c>
      <c r="H136" s="222">
        <v>16</v>
      </c>
      <c r="I136" s="223"/>
      <c r="J136" s="224">
        <f>ROUND(I136*H136,2)</f>
        <v>0</v>
      </c>
      <c r="K136" s="220" t="s">
        <v>132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493</v>
      </c>
      <c r="AT136" s="229" t="s">
        <v>120</v>
      </c>
      <c r="AU136" s="229" t="s">
        <v>86</v>
      </c>
      <c r="AY136" s="17" t="s">
        <v>119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493</v>
      </c>
      <c r="BM136" s="229" t="s">
        <v>570</v>
      </c>
    </row>
    <row r="137" s="14" customFormat="1">
      <c r="A137" s="14"/>
      <c r="B137" s="247"/>
      <c r="C137" s="248"/>
      <c r="D137" s="238" t="s">
        <v>191</v>
      </c>
      <c r="E137" s="249" t="s">
        <v>1</v>
      </c>
      <c r="F137" s="250" t="s">
        <v>283</v>
      </c>
      <c r="G137" s="248"/>
      <c r="H137" s="251">
        <v>16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191</v>
      </c>
      <c r="AU137" s="257" t="s">
        <v>86</v>
      </c>
      <c r="AV137" s="14" t="s">
        <v>86</v>
      </c>
      <c r="AW137" s="14" t="s">
        <v>32</v>
      </c>
      <c r="AX137" s="14" t="s">
        <v>84</v>
      </c>
      <c r="AY137" s="257" t="s">
        <v>119</v>
      </c>
    </row>
    <row r="138" s="2" customFormat="1" ht="24.15" customHeight="1">
      <c r="A138" s="38"/>
      <c r="B138" s="39"/>
      <c r="C138" s="218" t="s">
        <v>145</v>
      </c>
      <c r="D138" s="218" t="s">
        <v>120</v>
      </c>
      <c r="E138" s="219" t="s">
        <v>571</v>
      </c>
      <c r="F138" s="220" t="s">
        <v>572</v>
      </c>
      <c r="G138" s="221" t="s">
        <v>201</v>
      </c>
      <c r="H138" s="222">
        <v>106</v>
      </c>
      <c r="I138" s="223"/>
      <c r="J138" s="224">
        <f>ROUND(I138*H138,2)</f>
        <v>0</v>
      </c>
      <c r="K138" s="220" t="s">
        <v>132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493</v>
      </c>
      <c r="AT138" s="229" t="s">
        <v>120</v>
      </c>
      <c r="AU138" s="229" t="s">
        <v>86</v>
      </c>
      <c r="AY138" s="17" t="s">
        <v>119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493</v>
      </c>
      <c r="BM138" s="229" t="s">
        <v>573</v>
      </c>
    </row>
    <row r="139" s="14" customFormat="1">
      <c r="A139" s="14"/>
      <c r="B139" s="247"/>
      <c r="C139" s="248"/>
      <c r="D139" s="238" t="s">
        <v>191</v>
      </c>
      <c r="E139" s="249" t="s">
        <v>1</v>
      </c>
      <c r="F139" s="250" t="s">
        <v>555</v>
      </c>
      <c r="G139" s="248"/>
      <c r="H139" s="251">
        <v>106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191</v>
      </c>
      <c r="AU139" s="257" t="s">
        <v>86</v>
      </c>
      <c r="AV139" s="14" t="s">
        <v>86</v>
      </c>
      <c r="AW139" s="14" t="s">
        <v>32</v>
      </c>
      <c r="AX139" s="14" t="s">
        <v>84</v>
      </c>
      <c r="AY139" s="257" t="s">
        <v>119</v>
      </c>
    </row>
    <row r="140" s="2" customFormat="1" ht="24.15" customHeight="1">
      <c r="A140" s="38"/>
      <c r="B140" s="39"/>
      <c r="C140" s="269" t="s">
        <v>149</v>
      </c>
      <c r="D140" s="269" t="s">
        <v>297</v>
      </c>
      <c r="E140" s="270" t="s">
        <v>574</v>
      </c>
      <c r="F140" s="271" t="s">
        <v>575</v>
      </c>
      <c r="G140" s="272" t="s">
        <v>201</v>
      </c>
      <c r="H140" s="273">
        <v>106</v>
      </c>
      <c r="I140" s="274"/>
      <c r="J140" s="275">
        <f>ROUND(I140*H140,2)</f>
        <v>0</v>
      </c>
      <c r="K140" s="271" t="s">
        <v>132</v>
      </c>
      <c r="L140" s="276"/>
      <c r="M140" s="277" t="s">
        <v>1</v>
      </c>
      <c r="N140" s="278" t="s">
        <v>41</v>
      </c>
      <c r="O140" s="91"/>
      <c r="P140" s="227">
        <f>O140*H140</f>
        <v>0</v>
      </c>
      <c r="Q140" s="227">
        <v>0.00035</v>
      </c>
      <c r="R140" s="227">
        <f>Q140*H140</f>
        <v>0.037100000000000001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558</v>
      </c>
      <c r="AT140" s="229" t="s">
        <v>297</v>
      </c>
      <c r="AU140" s="229" t="s">
        <v>86</v>
      </c>
      <c r="AY140" s="17" t="s">
        <v>119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558</v>
      </c>
      <c r="BM140" s="229" t="s">
        <v>576</v>
      </c>
    </row>
    <row r="141" s="14" customFormat="1">
      <c r="A141" s="14"/>
      <c r="B141" s="247"/>
      <c r="C141" s="248"/>
      <c r="D141" s="238" t="s">
        <v>191</v>
      </c>
      <c r="E141" s="249" t="s">
        <v>1</v>
      </c>
      <c r="F141" s="250" t="s">
        <v>555</v>
      </c>
      <c r="G141" s="248"/>
      <c r="H141" s="251">
        <v>106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191</v>
      </c>
      <c r="AU141" s="257" t="s">
        <v>86</v>
      </c>
      <c r="AV141" s="14" t="s">
        <v>86</v>
      </c>
      <c r="AW141" s="14" t="s">
        <v>32</v>
      </c>
      <c r="AX141" s="14" t="s">
        <v>84</v>
      </c>
      <c r="AY141" s="257" t="s">
        <v>119</v>
      </c>
    </row>
    <row r="142" s="12" customFormat="1" ht="22.8" customHeight="1">
      <c r="A142" s="12"/>
      <c r="B142" s="202"/>
      <c r="C142" s="203"/>
      <c r="D142" s="204" t="s">
        <v>75</v>
      </c>
      <c r="E142" s="216" t="s">
        <v>577</v>
      </c>
      <c r="F142" s="216" t="s">
        <v>578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SUM(P143:P167)</f>
        <v>0</v>
      </c>
      <c r="Q142" s="210"/>
      <c r="R142" s="211">
        <f>SUM(R143:R167)</f>
        <v>14.851864580000001</v>
      </c>
      <c r="S142" s="210"/>
      <c r="T142" s="212">
        <f>SUM(T143:T167)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129</v>
      </c>
      <c r="AT142" s="214" t="s">
        <v>75</v>
      </c>
      <c r="AU142" s="214" t="s">
        <v>84</v>
      </c>
      <c r="AY142" s="213" t="s">
        <v>119</v>
      </c>
      <c r="BK142" s="215">
        <f>SUM(BK143:BK167)</f>
        <v>0</v>
      </c>
    </row>
    <row r="143" s="2" customFormat="1" ht="24.15" customHeight="1">
      <c r="A143" s="38"/>
      <c r="B143" s="39"/>
      <c r="C143" s="218" t="s">
        <v>153</v>
      </c>
      <c r="D143" s="218" t="s">
        <v>120</v>
      </c>
      <c r="E143" s="219" t="s">
        <v>579</v>
      </c>
      <c r="F143" s="220" t="s">
        <v>580</v>
      </c>
      <c r="G143" s="221" t="s">
        <v>549</v>
      </c>
      <c r="H143" s="222">
        <v>0.106</v>
      </c>
      <c r="I143" s="223"/>
      <c r="J143" s="224">
        <f>ROUND(I143*H143,2)</f>
        <v>0</v>
      </c>
      <c r="K143" s="220" t="s">
        <v>132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0.0019300000000000001</v>
      </c>
      <c r="R143" s="227">
        <f>Q143*H143</f>
        <v>0.00020458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493</v>
      </c>
      <c r="AT143" s="229" t="s">
        <v>120</v>
      </c>
      <c r="AU143" s="229" t="s">
        <v>86</v>
      </c>
      <c r="AY143" s="17" t="s">
        <v>119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493</v>
      </c>
      <c r="BM143" s="229" t="s">
        <v>581</v>
      </c>
    </row>
    <row r="144" s="13" customFormat="1">
      <c r="A144" s="13"/>
      <c r="B144" s="236"/>
      <c r="C144" s="237"/>
      <c r="D144" s="238" t="s">
        <v>191</v>
      </c>
      <c r="E144" s="239" t="s">
        <v>1</v>
      </c>
      <c r="F144" s="240" t="s">
        <v>464</v>
      </c>
      <c r="G144" s="237"/>
      <c r="H144" s="239" t="s">
        <v>1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191</v>
      </c>
      <c r="AU144" s="246" t="s">
        <v>86</v>
      </c>
      <c r="AV144" s="13" t="s">
        <v>84</v>
      </c>
      <c r="AW144" s="13" t="s">
        <v>32</v>
      </c>
      <c r="AX144" s="13" t="s">
        <v>76</v>
      </c>
      <c r="AY144" s="246" t="s">
        <v>119</v>
      </c>
    </row>
    <row r="145" s="14" customFormat="1">
      <c r="A145" s="14"/>
      <c r="B145" s="247"/>
      <c r="C145" s="248"/>
      <c r="D145" s="238" t="s">
        <v>191</v>
      </c>
      <c r="E145" s="249" t="s">
        <v>1</v>
      </c>
      <c r="F145" s="250" t="s">
        <v>551</v>
      </c>
      <c r="G145" s="248"/>
      <c r="H145" s="251">
        <v>0.106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191</v>
      </c>
      <c r="AU145" s="257" t="s">
        <v>86</v>
      </c>
      <c r="AV145" s="14" t="s">
        <v>86</v>
      </c>
      <c r="AW145" s="14" t="s">
        <v>32</v>
      </c>
      <c r="AX145" s="14" t="s">
        <v>84</v>
      </c>
      <c r="AY145" s="257" t="s">
        <v>119</v>
      </c>
    </row>
    <row r="146" s="2" customFormat="1" ht="24.15" customHeight="1">
      <c r="A146" s="38"/>
      <c r="B146" s="39"/>
      <c r="C146" s="218" t="s">
        <v>157</v>
      </c>
      <c r="D146" s="218" t="s">
        <v>120</v>
      </c>
      <c r="E146" s="219" t="s">
        <v>582</v>
      </c>
      <c r="F146" s="220" t="s">
        <v>583</v>
      </c>
      <c r="G146" s="221" t="s">
        <v>201</v>
      </c>
      <c r="H146" s="222">
        <v>106</v>
      </c>
      <c r="I146" s="223"/>
      <c r="J146" s="224">
        <f>ROUND(I146*H146,2)</f>
        <v>0</v>
      </c>
      <c r="K146" s="220" t="s">
        <v>132</v>
      </c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493</v>
      </c>
      <c r="AT146" s="229" t="s">
        <v>120</v>
      </c>
      <c r="AU146" s="229" t="s">
        <v>86</v>
      </c>
      <c r="AY146" s="17" t="s">
        <v>119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84</v>
      </c>
      <c r="BK146" s="230">
        <f>ROUND(I146*H146,2)</f>
        <v>0</v>
      </c>
      <c r="BL146" s="17" t="s">
        <v>493</v>
      </c>
      <c r="BM146" s="229" t="s">
        <v>584</v>
      </c>
    </row>
    <row r="147" s="13" customFormat="1">
      <c r="A147" s="13"/>
      <c r="B147" s="236"/>
      <c r="C147" s="237"/>
      <c r="D147" s="238" t="s">
        <v>191</v>
      </c>
      <c r="E147" s="239" t="s">
        <v>1</v>
      </c>
      <c r="F147" s="240" t="s">
        <v>203</v>
      </c>
      <c r="G147" s="237"/>
      <c r="H147" s="239" t="s">
        <v>1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191</v>
      </c>
      <c r="AU147" s="246" t="s">
        <v>86</v>
      </c>
      <c r="AV147" s="13" t="s">
        <v>84</v>
      </c>
      <c r="AW147" s="13" t="s">
        <v>32</v>
      </c>
      <c r="AX147" s="13" t="s">
        <v>76</v>
      </c>
      <c r="AY147" s="246" t="s">
        <v>119</v>
      </c>
    </row>
    <row r="148" s="14" customFormat="1">
      <c r="A148" s="14"/>
      <c r="B148" s="247"/>
      <c r="C148" s="248"/>
      <c r="D148" s="238" t="s">
        <v>191</v>
      </c>
      <c r="E148" s="249" t="s">
        <v>1</v>
      </c>
      <c r="F148" s="250" t="s">
        <v>555</v>
      </c>
      <c r="G148" s="248"/>
      <c r="H148" s="251">
        <v>106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191</v>
      </c>
      <c r="AU148" s="257" t="s">
        <v>86</v>
      </c>
      <c r="AV148" s="14" t="s">
        <v>86</v>
      </c>
      <c r="AW148" s="14" t="s">
        <v>32</v>
      </c>
      <c r="AX148" s="14" t="s">
        <v>84</v>
      </c>
      <c r="AY148" s="257" t="s">
        <v>119</v>
      </c>
    </row>
    <row r="149" s="2" customFormat="1" ht="24.15" customHeight="1">
      <c r="A149" s="38"/>
      <c r="B149" s="39"/>
      <c r="C149" s="218" t="s">
        <v>161</v>
      </c>
      <c r="D149" s="218" t="s">
        <v>120</v>
      </c>
      <c r="E149" s="219" t="s">
        <v>585</v>
      </c>
      <c r="F149" s="220" t="s">
        <v>586</v>
      </c>
      <c r="G149" s="221" t="s">
        <v>244</v>
      </c>
      <c r="H149" s="222">
        <v>18.550000000000001</v>
      </c>
      <c r="I149" s="223"/>
      <c r="J149" s="224">
        <f>ROUND(I149*H149,2)</f>
        <v>0</v>
      </c>
      <c r="K149" s="220" t="s">
        <v>132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493</v>
      </c>
      <c r="AT149" s="229" t="s">
        <v>120</v>
      </c>
      <c r="AU149" s="229" t="s">
        <v>86</v>
      </c>
      <c r="AY149" s="17" t="s">
        <v>119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84</v>
      </c>
      <c r="BK149" s="230">
        <f>ROUND(I149*H149,2)</f>
        <v>0</v>
      </c>
      <c r="BL149" s="17" t="s">
        <v>493</v>
      </c>
      <c r="BM149" s="229" t="s">
        <v>587</v>
      </c>
    </row>
    <row r="150" s="14" customFormat="1">
      <c r="A150" s="14"/>
      <c r="B150" s="247"/>
      <c r="C150" s="248"/>
      <c r="D150" s="238" t="s">
        <v>191</v>
      </c>
      <c r="E150" s="249" t="s">
        <v>1</v>
      </c>
      <c r="F150" s="250" t="s">
        <v>588</v>
      </c>
      <c r="G150" s="248"/>
      <c r="H150" s="251">
        <v>18.550000000000001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191</v>
      </c>
      <c r="AU150" s="257" t="s">
        <v>86</v>
      </c>
      <c r="AV150" s="14" t="s">
        <v>86</v>
      </c>
      <c r="AW150" s="14" t="s">
        <v>32</v>
      </c>
      <c r="AX150" s="14" t="s">
        <v>84</v>
      </c>
      <c r="AY150" s="257" t="s">
        <v>119</v>
      </c>
    </row>
    <row r="151" s="2" customFormat="1" ht="24.15" customHeight="1">
      <c r="A151" s="38"/>
      <c r="B151" s="39"/>
      <c r="C151" s="218" t="s">
        <v>8</v>
      </c>
      <c r="D151" s="218" t="s">
        <v>120</v>
      </c>
      <c r="E151" s="219" t="s">
        <v>589</v>
      </c>
      <c r="F151" s="220" t="s">
        <v>590</v>
      </c>
      <c r="G151" s="221" t="s">
        <v>201</v>
      </c>
      <c r="H151" s="222">
        <v>106</v>
      </c>
      <c r="I151" s="223"/>
      <c r="J151" s="224">
        <f>ROUND(I151*H151,2)</f>
        <v>0</v>
      </c>
      <c r="K151" s="220" t="s">
        <v>132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0.14000000000000001</v>
      </c>
      <c r="R151" s="227">
        <f>Q151*H151</f>
        <v>14.840000000000002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493</v>
      </c>
      <c r="AT151" s="229" t="s">
        <v>120</v>
      </c>
      <c r="AU151" s="229" t="s">
        <v>86</v>
      </c>
      <c r="AY151" s="17" t="s">
        <v>119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493</v>
      </c>
      <c r="BM151" s="229" t="s">
        <v>591</v>
      </c>
    </row>
    <row r="152" s="14" customFormat="1">
      <c r="A152" s="14"/>
      <c r="B152" s="247"/>
      <c r="C152" s="248"/>
      <c r="D152" s="238" t="s">
        <v>191</v>
      </c>
      <c r="E152" s="249" t="s">
        <v>1</v>
      </c>
      <c r="F152" s="250" t="s">
        <v>555</v>
      </c>
      <c r="G152" s="248"/>
      <c r="H152" s="251">
        <v>106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191</v>
      </c>
      <c r="AU152" s="257" t="s">
        <v>86</v>
      </c>
      <c r="AV152" s="14" t="s">
        <v>86</v>
      </c>
      <c r="AW152" s="14" t="s">
        <v>32</v>
      </c>
      <c r="AX152" s="14" t="s">
        <v>84</v>
      </c>
      <c r="AY152" s="257" t="s">
        <v>119</v>
      </c>
    </row>
    <row r="153" s="2" customFormat="1" ht="16.5" customHeight="1">
      <c r="A153" s="38"/>
      <c r="B153" s="39"/>
      <c r="C153" s="218" t="s">
        <v>168</v>
      </c>
      <c r="D153" s="218" t="s">
        <v>120</v>
      </c>
      <c r="E153" s="219" t="s">
        <v>592</v>
      </c>
      <c r="F153" s="220" t="s">
        <v>593</v>
      </c>
      <c r="G153" s="221" t="s">
        <v>201</v>
      </c>
      <c r="H153" s="222">
        <v>106</v>
      </c>
      <c r="I153" s="223"/>
      <c r="J153" s="224">
        <f>ROUND(I153*H153,2)</f>
        <v>0</v>
      </c>
      <c r="K153" s="220" t="s">
        <v>132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9.0000000000000006E-05</v>
      </c>
      <c r="R153" s="227">
        <f>Q153*H153</f>
        <v>0.0095399999999999999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493</v>
      </c>
      <c r="AT153" s="229" t="s">
        <v>120</v>
      </c>
      <c r="AU153" s="229" t="s">
        <v>86</v>
      </c>
      <c r="AY153" s="17" t="s">
        <v>119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493</v>
      </c>
      <c r="BM153" s="229" t="s">
        <v>594</v>
      </c>
    </row>
    <row r="154" s="14" customFormat="1">
      <c r="A154" s="14"/>
      <c r="B154" s="247"/>
      <c r="C154" s="248"/>
      <c r="D154" s="238" t="s">
        <v>191</v>
      </c>
      <c r="E154" s="249" t="s">
        <v>1</v>
      </c>
      <c r="F154" s="250" t="s">
        <v>555</v>
      </c>
      <c r="G154" s="248"/>
      <c r="H154" s="251">
        <v>106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191</v>
      </c>
      <c r="AU154" s="257" t="s">
        <v>86</v>
      </c>
      <c r="AV154" s="14" t="s">
        <v>86</v>
      </c>
      <c r="AW154" s="14" t="s">
        <v>32</v>
      </c>
      <c r="AX154" s="14" t="s">
        <v>84</v>
      </c>
      <c r="AY154" s="257" t="s">
        <v>119</v>
      </c>
    </row>
    <row r="155" s="2" customFormat="1" ht="16.5" customHeight="1">
      <c r="A155" s="38"/>
      <c r="B155" s="39"/>
      <c r="C155" s="269" t="s">
        <v>172</v>
      </c>
      <c r="D155" s="269" t="s">
        <v>297</v>
      </c>
      <c r="E155" s="270" t="s">
        <v>595</v>
      </c>
      <c r="F155" s="271" t="s">
        <v>596</v>
      </c>
      <c r="G155" s="272" t="s">
        <v>201</v>
      </c>
      <c r="H155" s="273">
        <v>106</v>
      </c>
      <c r="I155" s="274"/>
      <c r="J155" s="275">
        <f>ROUND(I155*H155,2)</f>
        <v>0</v>
      </c>
      <c r="K155" s="271" t="s">
        <v>132</v>
      </c>
      <c r="L155" s="276"/>
      <c r="M155" s="277" t="s">
        <v>1</v>
      </c>
      <c r="N155" s="278" t="s">
        <v>41</v>
      </c>
      <c r="O155" s="91"/>
      <c r="P155" s="227">
        <f>O155*H155</f>
        <v>0</v>
      </c>
      <c r="Q155" s="227">
        <v>2.0000000000000002E-05</v>
      </c>
      <c r="R155" s="227">
        <f>Q155*H155</f>
        <v>0.0021200000000000004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558</v>
      </c>
      <c r="AT155" s="229" t="s">
        <v>297</v>
      </c>
      <c r="AU155" s="229" t="s">
        <v>86</v>
      </c>
      <c r="AY155" s="17" t="s">
        <v>119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558</v>
      </c>
      <c r="BM155" s="229" t="s">
        <v>597</v>
      </c>
    </row>
    <row r="156" s="14" customFormat="1">
      <c r="A156" s="14"/>
      <c r="B156" s="247"/>
      <c r="C156" s="248"/>
      <c r="D156" s="238" t="s">
        <v>191</v>
      </c>
      <c r="E156" s="249" t="s">
        <v>1</v>
      </c>
      <c r="F156" s="250" t="s">
        <v>555</v>
      </c>
      <c r="G156" s="248"/>
      <c r="H156" s="251">
        <v>106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191</v>
      </c>
      <c r="AU156" s="257" t="s">
        <v>86</v>
      </c>
      <c r="AV156" s="14" t="s">
        <v>86</v>
      </c>
      <c r="AW156" s="14" t="s">
        <v>32</v>
      </c>
      <c r="AX156" s="14" t="s">
        <v>84</v>
      </c>
      <c r="AY156" s="257" t="s">
        <v>119</v>
      </c>
    </row>
    <row r="157" s="2" customFormat="1" ht="24.15" customHeight="1">
      <c r="A157" s="38"/>
      <c r="B157" s="39"/>
      <c r="C157" s="218" t="s">
        <v>277</v>
      </c>
      <c r="D157" s="218" t="s">
        <v>120</v>
      </c>
      <c r="E157" s="219" t="s">
        <v>598</v>
      </c>
      <c r="F157" s="220" t="s">
        <v>599</v>
      </c>
      <c r="G157" s="221" t="s">
        <v>201</v>
      </c>
      <c r="H157" s="222">
        <v>106</v>
      </c>
      <c r="I157" s="223"/>
      <c r="J157" s="224">
        <f>ROUND(I157*H157,2)</f>
        <v>0</v>
      </c>
      <c r="K157" s="220" t="s">
        <v>132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493</v>
      </c>
      <c r="AT157" s="229" t="s">
        <v>120</v>
      </c>
      <c r="AU157" s="229" t="s">
        <v>86</v>
      </c>
      <c r="AY157" s="17" t="s">
        <v>119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493</v>
      </c>
      <c r="BM157" s="229" t="s">
        <v>600</v>
      </c>
    </row>
    <row r="158" s="14" customFormat="1">
      <c r="A158" s="14"/>
      <c r="B158" s="247"/>
      <c r="C158" s="248"/>
      <c r="D158" s="238" t="s">
        <v>191</v>
      </c>
      <c r="E158" s="249" t="s">
        <v>1</v>
      </c>
      <c r="F158" s="250" t="s">
        <v>555</v>
      </c>
      <c r="G158" s="248"/>
      <c r="H158" s="251">
        <v>106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191</v>
      </c>
      <c r="AU158" s="257" t="s">
        <v>86</v>
      </c>
      <c r="AV158" s="14" t="s">
        <v>86</v>
      </c>
      <c r="AW158" s="14" t="s">
        <v>32</v>
      </c>
      <c r="AX158" s="14" t="s">
        <v>84</v>
      </c>
      <c r="AY158" s="257" t="s">
        <v>119</v>
      </c>
    </row>
    <row r="159" s="2" customFormat="1" ht="33" customHeight="1">
      <c r="A159" s="38"/>
      <c r="B159" s="39"/>
      <c r="C159" s="218" t="s">
        <v>283</v>
      </c>
      <c r="D159" s="218" t="s">
        <v>120</v>
      </c>
      <c r="E159" s="219" t="s">
        <v>601</v>
      </c>
      <c r="F159" s="220" t="s">
        <v>602</v>
      </c>
      <c r="G159" s="221" t="s">
        <v>189</v>
      </c>
      <c r="H159" s="222">
        <v>53</v>
      </c>
      <c r="I159" s="223"/>
      <c r="J159" s="224">
        <f>ROUND(I159*H159,2)</f>
        <v>0</v>
      </c>
      <c r="K159" s="220" t="s">
        <v>132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493</v>
      </c>
      <c r="AT159" s="229" t="s">
        <v>120</v>
      </c>
      <c r="AU159" s="229" t="s">
        <v>86</v>
      </c>
      <c r="AY159" s="17" t="s">
        <v>119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493</v>
      </c>
      <c r="BM159" s="229" t="s">
        <v>603</v>
      </c>
    </row>
    <row r="160" s="14" customFormat="1">
      <c r="A160" s="14"/>
      <c r="B160" s="247"/>
      <c r="C160" s="248"/>
      <c r="D160" s="238" t="s">
        <v>191</v>
      </c>
      <c r="E160" s="249" t="s">
        <v>1</v>
      </c>
      <c r="F160" s="250" t="s">
        <v>604</v>
      </c>
      <c r="G160" s="248"/>
      <c r="H160" s="251">
        <v>53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7" t="s">
        <v>191</v>
      </c>
      <c r="AU160" s="257" t="s">
        <v>86</v>
      </c>
      <c r="AV160" s="14" t="s">
        <v>86</v>
      </c>
      <c r="AW160" s="14" t="s">
        <v>32</v>
      </c>
      <c r="AX160" s="14" t="s">
        <v>84</v>
      </c>
      <c r="AY160" s="257" t="s">
        <v>119</v>
      </c>
    </row>
    <row r="161" s="2" customFormat="1" ht="33" customHeight="1">
      <c r="A161" s="38"/>
      <c r="B161" s="39"/>
      <c r="C161" s="218" t="s">
        <v>288</v>
      </c>
      <c r="D161" s="218" t="s">
        <v>120</v>
      </c>
      <c r="E161" s="219" t="s">
        <v>605</v>
      </c>
      <c r="F161" s="220" t="s">
        <v>606</v>
      </c>
      <c r="G161" s="221" t="s">
        <v>244</v>
      </c>
      <c r="H161" s="222">
        <v>5.5650000000000004</v>
      </c>
      <c r="I161" s="223"/>
      <c r="J161" s="224">
        <f>ROUND(I161*H161,2)</f>
        <v>0</v>
      </c>
      <c r="K161" s="220" t="s">
        <v>132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493</v>
      </c>
      <c r="AT161" s="229" t="s">
        <v>120</v>
      </c>
      <c r="AU161" s="229" t="s">
        <v>86</v>
      </c>
      <c r="AY161" s="17" t="s">
        <v>119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493</v>
      </c>
      <c r="BM161" s="229" t="s">
        <v>607</v>
      </c>
    </row>
    <row r="162" s="14" customFormat="1">
      <c r="A162" s="14"/>
      <c r="B162" s="247"/>
      <c r="C162" s="248"/>
      <c r="D162" s="238" t="s">
        <v>191</v>
      </c>
      <c r="E162" s="249" t="s">
        <v>1</v>
      </c>
      <c r="F162" s="250" t="s">
        <v>608</v>
      </c>
      <c r="G162" s="248"/>
      <c r="H162" s="251">
        <v>5.5650000000000004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191</v>
      </c>
      <c r="AU162" s="257" t="s">
        <v>86</v>
      </c>
      <c r="AV162" s="14" t="s">
        <v>86</v>
      </c>
      <c r="AW162" s="14" t="s">
        <v>32</v>
      </c>
      <c r="AX162" s="14" t="s">
        <v>84</v>
      </c>
      <c r="AY162" s="257" t="s">
        <v>119</v>
      </c>
    </row>
    <row r="163" s="2" customFormat="1" ht="37.8" customHeight="1">
      <c r="A163" s="38"/>
      <c r="B163" s="39"/>
      <c r="C163" s="218" t="s">
        <v>292</v>
      </c>
      <c r="D163" s="218" t="s">
        <v>120</v>
      </c>
      <c r="E163" s="219" t="s">
        <v>609</v>
      </c>
      <c r="F163" s="220" t="s">
        <v>610</v>
      </c>
      <c r="G163" s="221" t="s">
        <v>244</v>
      </c>
      <c r="H163" s="222">
        <v>105.735</v>
      </c>
      <c r="I163" s="223"/>
      <c r="J163" s="224">
        <f>ROUND(I163*H163,2)</f>
        <v>0</v>
      </c>
      <c r="K163" s="220" t="s">
        <v>132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493</v>
      </c>
      <c r="AT163" s="229" t="s">
        <v>120</v>
      </c>
      <c r="AU163" s="229" t="s">
        <v>86</v>
      </c>
      <c r="AY163" s="17" t="s">
        <v>119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493</v>
      </c>
      <c r="BM163" s="229" t="s">
        <v>611</v>
      </c>
    </row>
    <row r="164" s="14" customFormat="1">
      <c r="A164" s="14"/>
      <c r="B164" s="247"/>
      <c r="C164" s="248"/>
      <c r="D164" s="238" t="s">
        <v>191</v>
      </c>
      <c r="E164" s="249" t="s">
        <v>1</v>
      </c>
      <c r="F164" s="250" t="s">
        <v>612</v>
      </c>
      <c r="G164" s="248"/>
      <c r="H164" s="251">
        <v>105.735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191</v>
      </c>
      <c r="AU164" s="257" t="s">
        <v>86</v>
      </c>
      <c r="AV164" s="14" t="s">
        <v>86</v>
      </c>
      <c r="AW164" s="14" t="s">
        <v>32</v>
      </c>
      <c r="AX164" s="14" t="s">
        <v>84</v>
      </c>
      <c r="AY164" s="257" t="s">
        <v>119</v>
      </c>
    </row>
    <row r="165" s="2" customFormat="1" ht="24.15" customHeight="1">
      <c r="A165" s="38"/>
      <c r="B165" s="39"/>
      <c r="C165" s="218" t="s">
        <v>296</v>
      </c>
      <c r="D165" s="218" t="s">
        <v>120</v>
      </c>
      <c r="E165" s="219" t="s">
        <v>613</v>
      </c>
      <c r="F165" s="220" t="s">
        <v>614</v>
      </c>
      <c r="G165" s="221" t="s">
        <v>270</v>
      </c>
      <c r="H165" s="222">
        <v>10.017</v>
      </c>
      <c r="I165" s="223"/>
      <c r="J165" s="224">
        <f>ROUND(I165*H165,2)</f>
        <v>0</v>
      </c>
      <c r="K165" s="220" t="s">
        <v>132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493</v>
      </c>
      <c r="AT165" s="229" t="s">
        <v>120</v>
      </c>
      <c r="AU165" s="229" t="s">
        <v>86</v>
      </c>
      <c r="AY165" s="17" t="s">
        <v>119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493</v>
      </c>
      <c r="BM165" s="229" t="s">
        <v>615</v>
      </c>
    </row>
    <row r="166" s="14" customFormat="1">
      <c r="A166" s="14"/>
      <c r="B166" s="247"/>
      <c r="C166" s="248"/>
      <c r="D166" s="238" t="s">
        <v>191</v>
      </c>
      <c r="E166" s="249" t="s">
        <v>1</v>
      </c>
      <c r="F166" s="250" t="s">
        <v>616</v>
      </c>
      <c r="G166" s="248"/>
      <c r="H166" s="251">
        <v>10.017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191</v>
      </c>
      <c r="AU166" s="257" t="s">
        <v>86</v>
      </c>
      <c r="AV166" s="14" t="s">
        <v>86</v>
      </c>
      <c r="AW166" s="14" t="s">
        <v>32</v>
      </c>
      <c r="AX166" s="14" t="s">
        <v>84</v>
      </c>
      <c r="AY166" s="257" t="s">
        <v>119</v>
      </c>
    </row>
    <row r="167" s="2" customFormat="1" ht="24.15" customHeight="1">
      <c r="A167" s="38"/>
      <c r="B167" s="39"/>
      <c r="C167" s="218" t="s">
        <v>303</v>
      </c>
      <c r="D167" s="218" t="s">
        <v>120</v>
      </c>
      <c r="E167" s="219" t="s">
        <v>617</v>
      </c>
      <c r="F167" s="220" t="s">
        <v>618</v>
      </c>
      <c r="G167" s="221" t="s">
        <v>270</v>
      </c>
      <c r="H167" s="222">
        <v>14.852</v>
      </c>
      <c r="I167" s="223"/>
      <c r="J167" s="224">
        <f>ROUND(I167*H167,2)</f>
        <v>0</v>
      </c>
      <c r="K167" s="220" t="s">
        <v>132</v>
      </c>
      <c r="L167" s="44"/>
      <c r="M167" s="231" t="s">
        <v>1</v>
      </c>
      <c r="N167" s="232" t="s">
        <v>41</v>
      </c>
      <c r="O167" s="233"/>
      <c r="P167" s="234">
        <f>O167*H167</f>
        <v>0</v>
      </c>
      <c r="Q167" s="234">
        <v>0</v>
      </c>
      <c r="R167" s="234">
        <f>Q167*H167</f>
        <v>0</v>
      </c>
      <c r="S167" s="234">
        <v>0</v>
      </c>
      <c r="T167" s="23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493</v>
      </c>
      <c r="AT167" s="229" t="s">
        <v>120</v>
      </c>
      <c r="AU167" s="229" t="s">
        <v>86</v>
      </c>
      <c r="AY167" s="17" t="s">
        <v>119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493</v>
      </c>
      <c r="BM167" s="229" t="s">
        <v>619</v>
      </c>
    </row>
    <row r="168" s="2" customFormat="1" ht="6.96" customHeight="1">
      <c r="A168" s="38"/>
      <c r="B168" s="66"/>
      <c r="C168" s="67"/>
      <c r="D168" s="67"/>
      <c r="E168" s="67"/>
      <c r="F168" s="67"/>
      <c r="G168" s="67"/>
      <c r="H168" s="67"/>
      <c r="I168" s="67"/>
      <c r="J168" s="67"/>
      <c r="K168" s="67"/>
      <c r="L168" s="44"/>
      <c r="M168" s="38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</row>
  </sheetData>
  <sheetProtection sheet="1" autoFilter="0" formatColumns="0" formatRows="0" objects="1" scenarios="1" spinCount="100000" saltValue="nUc2AjmvqsUMJoYFVeOC7YmcLKUGCqgyk0QaIMV+VNleLOcYWgScBaY/2OorPEX061+qZrbSvC7yCfQ+I4AkYg==" hashValue="5KKRelOFmmQHP4wK3J5mha1SCtjA8x6j/zQCpMboMVAfz8d3d4BGj4RFDW1JAN7TboMiLUEre2d2kPvD1WCC3Q==" algorithmName="SHA-512" password="C71F"/>
  <autoFilter ref="C118:K16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 z Anthroposu do Nového Lískovce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5. 1. 2025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ROUND((SUM(BE123:BE175)),  2)</f>
        <v>0</v>
      </c>
      <c r="G33" s="38"/>
      <c r="H33" s="38"/>
      <c r="I33" s="155">
        <v>0.20999999999999999</v>
      </c>
      <c r="J33" s="154">
        <f>ROUND(((SUM(BE123:BE175))*I33),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ROUND((SUM(BF123:BF175)),  2)</f>
        <v>0</v>
      </c>
      <c r="G34" s="38"/>
      <c r="H34" s="38"/>
      <c r="I34" s="155">
        <v>0.12</v>
      </c>
      <c r="J34" s="154">
        <f>ROUND(((SUM(BF123:BF175))*I34),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ROUND((SUM(BG123:BG175)),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ROUND((SUM(BH123:BH175)),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ROUND((SUM(BI123:BI175)),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Chodník z Anthroposu do Nového Lískovce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101-102.3 - Zábradlí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Ul. Pisárecká</v>
      </c>
      <c r="G89" s="40"/>
      <c r="H89" s="40"/>
      <c r="I89" s="32" t="s">
        <v>22</v>
      </c>
      <c r="J89" s="79" t="str">
        <f>IF(J12="","",J12)</f>
        <v>5. 1. 2025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Brno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Ruth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177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178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621</v>
      </c>
      <c r="E99" s="188"/>
      <c r="F99" s="188"/>
      <c r="G99" s="188"/>
      <c r="H99" s="188"/>
      <c r="I99" s="188"/>
      <c r="J99" s="189">
        <f>J137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181</v>
      </c>
      <c r="E100" s="188"/>
      <c r="F100" s="188"/>
      <c r="G100" s="188"/>
      <c r="H100" s="188"/>
      <c r="I100" s="188"/>
      <c r="J100" s="189">
        <f>J144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183</v>
      </c>
      <c r="E101" s="188"/>
      <c r="F101" s="188"/>
      <c r="G101" s="188"/>
      <c r="H101" s="188"/>
      <c r="I101" s="188"/>
      <c r="J101" s="189">
        <f>J149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622</v>
      </c>
      <c r="E102" s="182"/>
      <c r="F102" s="182"/>
      <c r="G102" s="182"/>
      <c r="H102" s="182"/>
      <c r="I102" s="182"/>
      <c r="J102" s="183">
        <f>J151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623</v>
      </c>
      <c r="E103" s="188"/>
      <c r="F103" s="188"/>
      <c r="G103" s="188"/>
      <c r="H103" s="188"/>
      <c r="I103" s="188"/>
      <c r="J103" s="189">
        <f>J152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Chodník z Anthroposu do Nového Lískovce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101-102.3 - Zábradlí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Ul. Pisárecká</v>
      </c>
      <c r="G117" s="40"/>
      <c r="H117" s="40"/>
      <c r="I117" s="32" t="s">
        <v>22</v>
      </c>
      <c r="J117" s="79" t="str">
        <f>IF(J12="","",J12)</f>
        <v>5. 1. 2025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Statutární město Brno</v>
      </c>
      <c r="G119" s="40"/>
      <c r="H119" s="40"/>
      <c r="I119" s="32" t="s">
        <v>30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>Ing. Tomáš Ruth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106</v>
      </c>
      <c r="D122" s="194" t="s">
        <v>61</v>
      </c>
      <c r="E122" s="194" t="s">
        <v>57</v>
      </c>
      <c r="F122" s="194" t="s">
        <v>58</v>
      </c>
      <c r="G122" s="194" t="s">
        <v>107</v>
      </c>
      <c r="H122" s="194" t="s">
        <v>108</v>
      </c>
      <c r="I122" s="194" t="s">
        <v>109</v>
      </c>
      <c r="J122" s="194" t="s">
        <v>101</v>
      </c>
      <c r="K122" s="195" t="s">
        <v>110</v>
      </c>
      <c r="L122" s="196"/>
      <c r="M122" s="100" t="s">
        <v>1</v>
      </c>
      <c r="N122" s="101" t="s">
        <v>40</v>
      </c>
      <c r="O122" s="101" t="s">
        <v>111</v>
      </c>
      <c r="P122" s="101" t="s">
        <v>112</v>
      </c>
      <c r="Q122" s="101" t="s">
        <v>113</v>
      </c>
      <c r="R122" s="101" t="s">
        <v>114</v>
      </c>
      <c r="S122" s="101" t="s">
        <v>115</v>
      </c>
      <c r="T122" s="102" t="s">
        <v>116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117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P124+P151</f>
        <v>0</v>
      </c>
      <c r="Q123" s="104"/>
      <c r="R123" s="199">
        <f>R124+R151</f>
        <v>9.5751494299999997</v>
      </c>
      <c r="S123" s="104"/>
      <c r="T123" s="200">
        <f>T124+T151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103</v>
      </c>
      <c r="BK123" s="201">
        <f>BK124+BK151</f>
        <v>0</v>
      </c>
    </row>
    <row r="124" s="12" customFormat="1" ht="25.92" customHeight="1">
      <c r="A124" s="12"/>
      <c r="B124" s="202"/>
      <c r="C124" s="203"/>
      <c r="D124" s="204" t="s">
        <v>75</v>
      </c>
      <c r="E124" s="205" t="s">
        <v>184</v>
      </c>
      <c r="F124" s="205" t="s">
        <v>185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P125+P137+P144+P149</f>
        <v>0</v>
      </c>
      <c r="Q124" s="210"/>
      <c r="R124" s="211">
        <f>R125+R137+R144+R149</f>
        <v>7.8675008299999991</v>
      </c>
      <c r="S124" s="210"/>
      <c r="T124" s="212">
        <f>T125+T137+T144+T149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84</v>
      </c>
      <c r="AT124" s="214" t="s">
        <v>75</v>
      </c>
      <c r="AU124" s="214" t="s">
        <v>76</v>
      </c>
      <c r="AY124" s="213" t="s">
        <v>119</v>
      </c>
      <c r="BK124" s="215">
        <f>BK125+BK137+BK144+BK149</f>
        <v>0</v>
      </c>
    </row>
    <row r="125" s="12" customFormat="1" ht="22.8" customHeight="1">
      <c r="A125" s="12"/>
      <c r="B125" s="202"/>
      <c r="C125" s="203"/>
      <c r="D125" s="204" t="s">
        <v>75</v>
      </c>
      <c r="E125" s="216" t="s">
        <v>84</v>
      </c>
      <c r="F125" s="216" t="s">
        <v>186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SUM(P126:P136)</f>
        <v>0</v>
      </c>
      <c r="Q125" s="210"/>
      <c r="R125" s="211">
        <f>SUM(R126:R136)</f>
        <v>0</v>
      </c>
      <c r="S125" s="210"/>
      <c r="T125" s="212">
        <f>SUM(T126:T136)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84</v>
      </c>
      <c r="AY125" s="213" t="s">
        <v>119</v>
      </c>
      <c r="BK125" s="215">
        <f>SUM(BK126:BK136)</f>
        <v>0</v>
      </c>
    </row>
    <row r="126" s="2" customFormat="1" ht="24.15" customHeight="1">
      <c r="A126" s="38"/>
      <c r="B126" s="39"/>
      <c r="C126" s="218" t="s">
        <v>84</v>
      </c>
      <c r="D126" s="218" t="s">
        <v>120</v>
      </c>
      <c r="E126" s="219" t="s">
        <v>624</v>
      </c>
      <c r="F126" s="220" t="s">
        <v>625</v>
      </c>
      <c r="G126" s="221" t="s">
        <v>201</v>
      </c>
      <c r="H126" s="222">
        <v>44.100000000000001</v>
      </c>
      <c r="I126" s="223"/>
      <c r="J126" s="224">
        <f>ROUND(I126*H126,2)</f>
        <v>0</v>
      </c>
      <c r="K126" s="220" t="s">
        <v>132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134</v>
      </c>
      <c r="AT126" s="229" t="s">
        <v>120</v>
      </c>
      <c r="AU126" s="229" t="s">
        <v>86</v>
      </c>
      <c r="AY126" s="17" t="s">
        <v>119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134</v>
      </c>
      <c r="BM126" s="229" t="s">
        <v>626</v>
      </c>
    </row>
    <row r="127" s="13" customFormat="1">
      <c r="A127" s="13"/>
      <c r="B127" s="236"/>
      <c r="C127" s="237"/>
      <c r="D127" s="238" t="s">
        <v>191</v>
      </c>
      <c r="E127" s="239" t="s">
        <v>1</v>
      </c>
      <c r="F127" s="240" t="s">
        <v>627</v>
      </c>
      <c r="G127" s="237"/>
      <c r="H127" s="239" t="s">
        <v>1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191</v>
      </c>
      <c r="AU127" s="246" t="s">
        <v>86</v>
      </c>
      <c r="AV127" s="13" t="s">
        <v>84</v>
      </c>
      <c r="AW127" s="13" t="s">
        <v>32</v>
      </c>
      <c r="AX127" s="13" t="s">
        <v>76</v>
      </c>
      <c r="AY127" s="246" t="s">
        <v>119</v>
      </c>
    </row>
    <row r="128" s="14" customFormat="1">
      <c r="A128" s="14"/>
      <c r="B128" s="247"/>
      <c r="C128" s="248"/>
      <c r="D128" s="238" t="s">
        <v>191</v>
      </c>
      <c r="E128" s="249" t="s">
        <v>1</v>
      </c>
      <c r="F128" s="250" t="s">
        <v>628</v>
      </c>
      <c r="G128" s="248"/>
      <c r="H128" s="251">
        <v>44.100000000000001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191</v>
      </c>
      <c r="AU128" s="257" t="s">
        <v>86</v>
      </c>
      <c r="AV128" s="14" t="s">
        <v>86</v>
      </c>
      <c r="AW128" s="14" t="s">
        <v>32</v>
      </c>
      <c r="AX128" s="14" t="s">
        <v>84</v>
      </c>
      <c r="AY128" s="257" t="s">
        <v>119</v>
      </c>
    </row>
    <row r="129" s="2" customFormat="1" ht="37.8" customHeight="1">
      <c r="A129" s="38"/>
      <c r="B129" s="39"/>
      <c r="C129" s="218" t="s">
        <v>86</v>
      </c>
      <c r="D129" s="218" t="s">
        <v>120</v>
      </c>
      <c r="E129" s="219" t="s">
        <v>629</v>
      </c>
      <c r="F129" s="220" t="s">
        <v>630</v>
      </c>
      <c r="G129" s="221" t="s">
        <v>244</v>
      </c>
      <c r="H129" s="222">
        <v>0.88600000000000001</v>
      </c>
      <c r="I129" s="223"/>
      <c r="J129" s="224">
        <f>ROUND(I129*H129,2)</f>
        <v>0</v>
      </c>
      <c r="K129" s="220" t="s">
        <v>132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134</v>
      </c>
      <c r="AT129" s="229" t="s">
        <v>120</v>
      </c>
      <c r="AU129" s="229" t="s">
        <v>86</v>
      </c>
      <c r="AY129" s="17" t="s">
        <v>119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134</v>
      </c>
      <c r="BM129" s="229" t="s">
        <v>631</v>
      </c>
    </row>
    <row r="130" s="14" customFormat="1">
      <c r="A130" s="14"/>
      <c r="B130" s="247"/>
      <c r="C130" s="248"/>
      <c r="D130" s="238" t="s">
        <v>191</v>
      </c>
      <c r="E130" s="249" t="s">
        <v>1</v>
      </c>
      <c r="F130" s="250" t="s">
        <v>632</v>
      </c>
      <c r="G130" s="248"/>
      <c r="H130" s="251">
        <v>0.88600000000000001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7" t="s">
        <v>191</v>
      </c>
      <c r="AU130" s="257" t="s">
        <v>86</v>
      </c>
      <c r="AV130" s="14" t="s">
        <v>86</v>
      </c>
      <c r="AW130" s="14" t="s">
        <v>32</v>
      </c>
      <c r="AX130" s="14" t="s">
        <v>84</v>
      </c>
      <c r="AY130" s="257" t="s">
        <v>119</v>
      </c>
    </row>
    <row r="131" s="2" customFormat="1" ht="24.15" customHeight="1">
      <c r="A131" s="38"/>
      <c r="B131" s="39"/>
      <c r="C131" s="218" t="s">
        <v>129</v>
      </c>
      <c r="D131" s="218" t="s">
        <v>120</v>
      </c>
      <c r="E131" s="219" t="s">
        <v>633</v>
      </c>
      <c r="F131" s="220" t="s">
        <v>634</v>
      </c>
      <c r="G131" s="221" t="s">
        <v>244</v>
      </c>
      <c r="H131" s="222">
        <v>0.88600000000000001</v>
      </c>
      <c r="I131" s="223"/>
      <c r="J131" s="224">
        <f>ROUND(I131*H131,2)</f>
        <v>0</v>
      </c>
      <c r="K131" s="220" t="s">
        <v>132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134</v>
      </c>
      <c r="AT131" s="229" t="s">
        <v>120</v>
      </c>
      <c r="AU131" s="229" t="s">
        <v>86</v>
      </c>
      <c r="AY131" s="17" t="s">
        <v>119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134</v>
      </c>
      <c r="BM131" s="229" t="s">
        <v>635</v>
      </c>
    </row>
    <row r="132" s="14" customFormat="1">
      <c r="A132" s="14"/>
      <c r="B132" s="247"/>
      <c r="C132" s="248"/>
      <c r="D132" s="238" t="s">
        <v>191</v>
      </c>
      <c r="E132" s="249" t="s">
        <v>1</v>
      </c>
      <c r="F132" s="250" t="s">
        <v>636</v>
      </c>
      <c r="G132" s="248"/>
      <c r="H132" s="251">
        <v>0.88600000000000001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191</v>
      </c>
      <c r="AU132" s="257" t="s">
        <v>86</v>
      </c>
      <c r="AV132" s="14" t="s">
        <v>86</v>
      </c>
      <c r="AW132" s="14" t="s">
        <v>32</v>
      </c>
      <c r="AX132" s="14" t="s">
        <v>84</v>
      </c>
      <c r="AY132" s="257" t="s">
        <v>119</v>
      </c>
    </row>
    <row r="133" s="2" customFormat="1" ht="33" customHeight="1">
      <c r="A133" s="38"/>
      <c r="B133" s="39"/>
      <c r="C133" s="218" t="s">
        <v>134</v>
      </c>
      <c r="D133" s="218" t="s">
        <v>120</v>
      </c>
      <c r="E133" s="219" t="s">
        <v>264</v>
      </c>
      <c r="F133" s="220" t="s">
        <v>265</v>
      </c>
      <c r="G133" s="221" t="s">
        <v>244</v>
      </c>
      <c r="H133" s="222">
        <v>0.88600000000000001</v>
      </c>
      <c r="I133" s="223"/>
      <c r="J133" s="224">
        <f>ROUND(I133*H133,2)</f>
        <v>0</v>
      </c>
      <c r="K133" s="220" t="s">
        <v>132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134</v>
      </c>
      <c r="AT133" s="229" t="s">
        <v>120</v>
      </c>
      <c r="AU133" s="229" t="s">
        <v>86</v>
      </c>
      <c r="AY133" s="17" t="s">
        <v>119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134</v>
      </c>
      <c r="BM133" s="229" t="s">
        <v>637</v>
      </c>
    </row>
    <row r="134" s="14" customFormat="1">
      <c r="A134" s="14"/>
      <c r="B134" s="247"/>
      <c r="C134" s="248"/>
      <c r="D134" s="238" t="s">
        <v>191</v>
      </c>
      <c r="E134" s="249" t="s">
        <v>1</v>
      </c>
      <c r="F134" s="250" t="s">
        <v>636</v>
      </c>
      <c r="G134" s="248"/>
      <c r="H134" s="251">
        <v>0.88600000000000001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191</v>
      </c>
      <c r="AU134" s="257" t="s">
        <v>86</v>
      </c>
      <c r="AV134" s="14" t="s">
        <v>86</v>
      </c>
      <c r="AW134" s="14" t="s">
        <v>32</v>
      </c>
      <c r="AX134" s="14" t="s">
        <v>84</v>
      </c>
      <c r="AY134" s="257" t="s">
        <v>119</v>
      </c>
    </row>
    <row r="135" s="2" customFormat="1" ht="33" customHeight="1">
      <c r="A135" s="38"/>
      <c r="B135" s="39"/>
      <c r="C135" s="218" t="s">
        <v>118</v>
      </c>
      <c r="D135" s="218" t="s">
        <v>120</v>
      </c>
      <c r="E135" s="219" t="s">
        <v>268</v>
      </c>
      <c r="F135" s="220" t="s">
        <v>269</v>
      </c>
      <c r="G135" s="221" t="s">
        <v>270</v>
      </c>
      <c r="H135" s="222">
        <v>1.595</v>
      </c>
      <c r="I135" s="223"/>
      <c r="J135" s="224">
        <f>ROUND(I135*H135,2)</f>
        <v>0</v>
      </c>
      <c r="K135" s="220" t="s">
        <v>132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134</v>
      </c>
      <c r="AT135" s="229" t="s">
        <v>120</v>
      </c>
      <c r="AU135" s="229" t="s">
        <v>86</v>
      </c>
      <c r="AY135" s="17" t="s">
        <v>119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134</v>
      </c>
      <c r="BM135" s="229" t="s">
        <v>638</v>
      </c>
    </row>
    <row r="136" s="14" customFormat="1">
      <c r="A136" s="14"/>
      <c r="B136" s="247"/>
      <c r="C136" s="248"/>
      <c r="D136" s="238" t="s">
        <v>191</v>
      </c>
      <c r="E136" s="249" t="s">
        <v>1</v>
      </c>
      <c r="F136" s="250" t="s">
        <v>639</v>
      </c>
      <c r="G136" s="248"/>
      <c r="H136" s="251">
        <v>1.595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191</v>
      </c>
      <c r="AU136" s="257" t="s">
        <v>86</v>
      </c>
      <c r="AV136" s="14" t="s">
        <v>86</v>
      </c>
      <c r="AW136" s="14" t="s">
        <v>32</v>
      </c>
      <c r="AX136" s="14" t="s">
        <v>84</v>
      </c>
      <c r="AY136" s="257" t="s">
        <v>119</v>
      </c>
    </row>
    <row r="137" s="12" customFormat="1" ht="22.8" customHeight="1">
      <c r="A137" s="12"/>
      <c r="B137" s="202"/>
      <c r="C137" s="203"/>
      <c r="D137" s="204" t="s">
        <v>75</v>
      </c>
      <c r="E137" s="216" t="s">
        <v>86</v>
      </c>
      <c r="F137" s="216" t="s">
        <v>640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SUM(P138:P143)</f>
        <v>0</v>
      </c>
      <c r="Q137" s="210"/>
      <c r="R137" s="211">
        <f>SUM(R138:R143)</f>
        <v>1.8915728299999999</v>
      </c>
      <c r="S137" s="210"/>
      <c r="T137" s="212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84</v>
      </c>
      <c r="AT137" s="214" t="s">
        <v>75</v>
      </c>
      <c r="AU137" s="214" t="s">
        <v>84</v>
      </c>
      <c r="AY137" s="213" t="s">
        <v>119</v>
      </c>
      <c r="BK137" s="215">
        <f>SUM(BK138:BK143)</f>
        <v>0</v>
      </c>
    </row>
    <row r="138" s="2" customFormat="1" ht="16.5" customHeight="1">
      <c r="A138" s="38"/>
      <c r="B138" s="39"/>
      <c r="C138" s="218" t="s">
        <v>141</v>
      </c>
      <c r="D138" s="218" t="s">
        <v>120</v>
      </c>
      <c r="E138" s="219" t="s">
        <v>641</v>
      </c>
      <c r="F138" s="220" t="s">
        <v>642</v>
      </c>
      <c r="G138" s="221" t="s">
        <v>244</v>
      </c>
      <c r="H138" s="222">
        <v>0.70899999999999996</v>
      </c>
      <c r="I138" s="223"/>
      <c r="J138" s="224">
        <f>ROUND(I138*H138,2)</f>
        <v>0</v>
      </c>
      <c r="K138" s="220" t="s">
        <v>132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2.5018699999999998</v>
      </c>
      <c r="R138" s="227">
        <f>Q138*H138</f>
        <v>1.7738258299999998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134</v>
      </c>
      <c r="AT138" s="229" t="s">
        <v>120</v>
      </c>
      <c r="AU138" s="229" t="s">
        <v>86</v>
      </c>
      <c r="AY138" s="17" t="s">
        <v>119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134</v>
      </c>
      <c r="BM138" s="229" t="s">
        <v>643</v>
      </c>
    </row>
    <row r="139" s="13" customFormat="1">
      <c r="A139" s="13"/>
      <c r="B139" s="236"/>
      <c r="C139" s="237"/>
      <c r="D139" s="238" t="s">
        <v>191</v>
      </c>
      <c r="E139" s="239" t="s">
        <v>1</v>
      </c>
      <c r="F139" s="240" t="s">
        <v>644</v>
      </c>
      <c r="G139" s="237"/>
      <c r="H139" s="239" t="s">
        <v>1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191</v>
      </c>
      <c r="AU139" s="246" t="s">
        <v>86</v>
      </c>
      <c r="AV139" s="13" t="s">
        <v>84</v>
      </c>
      <c r="AW139" s="13" t="s">
        <v>32</v>
      </c>
      <c r="AX139" s="13" t="s">
        <v>76</v>
      </c>
      <c r="AY139" s="246" t="s">
        <v>119</v>
      </c>
    </row>
    <row r="140" s="14" customFormat="1">
      <c r="A140" s="14"/>
      <c r="B140" s="247"/>
      <c r="C140" s="248"/>
      <c r="D140" s="238" t="s">
        <v>191</v>
      </c>
      <c r="E140" s="249" t="s">
        <v>1</v>
      </c>
      <c r="F140" s="250" t="s">
        <v>645</v>
      </c>
      <c r="G140" s="248"/>
      <c r="H140" s="251">
        <v>0.70899999999999996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191</v>
      </c>
      <c r="AU140" s="257" t="s">
        <v>86</v>
      </c>
      <c r="AV140" s="14" t="s">
        <v>86</v>
      </c>
      <c r="AW140" s="14" t="s">
        <v>32</v>
      </c>
      <c r="AX140" s="14" t="s">
        <v>84</v>
      </c>
      <c r="AY140" s="257" t="s">
        <v>119</v>
      </c>
    </row>
    <row r="141" s="2" customFormat="1" ht="24.15" customHeight="1">
      <c r="A141" s="38"/>
      <c r="B141" s="39"/>
      <c r="C141" s="269" t="s">
        <v>145</v>
      </c>
      <c r="D141" s="269" t="s">
        <v>297</v>
      </c>
      <c r="E141" s="270" t="s">
        <v>646</v>
      </c>
      <c r="F141" s="271" t="s">
        <v>647</v>
      </c>
      <c r="G141" s="272" t="s">
        <v>201</v>
      </c>
      <c r="H141" s="273">
        <v>44.100000000000001</v>
      </c>
      <c r="I141" s="274"/>
      <c r="J141" s="275">
        <f>ROUND(I141*H141,2)</f>
        <v>0</v>
      </c>
      <c r="K141" s="271" t="s">
        <v>1</v>
      </c>
      <c r="L141" s="276"/>
      <c r="M141" s="277" t="s">
        <v>1</v>
      </c>
      <c r="N141" s="278" t="s">
        <v>41</v>
      </c>
      <c r="O141" s="91"/>
      <c r="P141" s="227">
        <f>O141*H141</f>
        <v>0</v>
      </c>
      <c r="Q141" s="227">
        <v>0.0026700000000000001</v>
      </c>
      <c r="R141" s="227">
        <f>Q141*H141</f>
        <v>0.117747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149</v>
      </c>
      <c r="AT141" s="229" t="s">
        <v>297</v>
      </c>
      <c r="AU141" s="229" t="s">
        <v>86</v>
      </c>
      <c r="AY141" s="17" t="s">
        <v>119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134</v>
      </c>
      <c r="BM141" s="229" t="s">
        <v>648</v>
      </c>
    </row>
    <row r="142" s="13" customFormat="1">
      <c r="A142" s="13"/>
      <c r="B142" s="236"/>
      <c r="C142" s="237"/>
      <c r="D142" s="238" t="s">
        <v>191</v>
      </c>
      <c r="E142" s="239" t="s">
        <v>1</v>
      </c>
      <c r="F142" s="240" t="s">
        <v>649</v>
      </c>
      <c r="G142" s="237"/>
      <c r="H142" s="239" t="s">
        <v>1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191</v>
      </c>
      <c r="AU142" s="246" t="s">
        <v>86</v>
      </c>
      <c r="AV142" s="13" t="s">
        <v>84</v>
      </c>
      <c r="AW142" s="13" t="s">
        <v>32</v>
      </c>
      <c r="AX142" s="13" t="s">
        <v>76</v>
      </c>
      <c r="AY142" s="246" t="s">
        <v>119</v>
      </c>
    </row>
    <row r="143" s="14" customFormat="1">
      <c r="A143" s="14"/>
      <c r="B143" s="247"/>
      <c r="C143" s="248"/>
      <c r="D143" s="238" t="s">
        <v>191</v>
      </c>
      <c r="E143" s="249" t="s">
        <v>1</v>
      </c>
      <c r="F143" s="250" t="s">
        <v>628</v>
      </c>
      <c r="G143" s="248"/>
      <c r="H143" s="251">
        <v>44.100000000000001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191</v>
      </c>
      <c r="AU143" s="257" t="s">
        <v>86</v>
      </c>
      <c r="AV143" s="14" t="s">
        <v>86</v>
      </c>
      <c r="AW143" s="14" t="s">
        <v>32</v>
      </c>
      <c r="AX143" s="14" t="s">
        <v>84</v>
      </c>
      <c r="AY143" s="257" t="s">
        <v>119</v>
      </c>
    </row>
    <row r="144" s="12" customFormat="1" ht="22.8" customHeight="1">
      <c r="A144" s="12"/>
      <c r="B144" s="202"/>
      <c r="C144" s="203"/>
      <c r="D144" s="204" t="s">
        <v>75</v>
      </c>
      <c r="E144" s="216" t="s">
        <v>153</v>
      </c>
      <c r="F144" s="216" t="s">
        <v>480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SUM(P145:P148)</f>
        <v>0</v>
      </c>
      <c r="Q144" s="210"/>
      <c r="R144" s="211">
        <f>SUM(R145:R148)</f>
        <v>5.9759279999999997</v>
      </c>
      <c r="S144" s="210"/>
      <c r="T144" s="212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84</v>
      </c>
      <c r="AT144" s="214" t="s">
        <v>75</v>
      </c>
      <c r="AU144" s="214" t="s">
        <v>84</v>
      </c>
      <c r="AY144" s="213" t="s">
        <v>119</v>
      </c>
      <c r="BK144" s="215">
        <f>SUM(BK145:BK148)</f>
        <v>0</v>
      </c>
    </row>
    <row r="145" s="2" customFormat="1" ht="16.5" customHeight="1">
      <c r="A145" s="38"/>
      <c r="B145" s="39"/>
      <c r="C145" s="218" t="s">
        <v>149</v>
      </c>
      <c r="D145" s="218" t="s">
        <v>120</v>
      </c>
      <c r="E145" s="219" t="s">
        <v>650</v>
      </c>
      <c r="F145" s="220" t="s">
        <v>651</v>
      </c>
      <c r="G145" s="221" t="s">
        <v>201</v>
      </c>
      <c r="H145" s="222">
        <v>149.09999999999999</v>
      </c>
      <c r="I145" s="223"/>
      <c r="J145" s="224">
        <f>ROUND(I145*H145,2)</f>
        <v>0</v>
      </c>
      <c r="K145" s="220" t="s">
        <v>132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0.040079999999999998</v>
      </c>
      <c r="R145" s="227">
        <f>Q145*H145</f>
        <v>5.9759279999999997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134</v>
      </c>
      <c r="AT145" s="229" t="s">
        <v>120</v>
      </c>
      <c r="AU145" s="229" t="s">
        <v>86</v>
      </c>
      <c r="AY145" s="17" t="s">
        <v>119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134</v>
      </c>
      <c r="BM145" s="229" t="s">
        <v>652</v>
      </c>
    </row>
    <row r="146" s="13" customFormat="1">
      <c r="A146" s="13"/>
      <c r="B146" s="236"/>
      <c r="C146" s="237"/>
      <c r="D146" s="238" t="s">
        <v>191</v>
      </c>
      <c r="E146" s="239" t="s">
        <v>1</v>
      </c>
      <c r="F146" s="240" t="s">
        <v>203</v>
      </c>
      <c r="G146" s="237"/>
      <c r="H146" s="239" t="s">
        <v>1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191</v>
      </c>
      <c r="AU146" s="246" t="s">
        <v>86</v>
      </c>
      <c r="AV146" s="13" t="s">
        <v>84</v>
      </c>
      <c r="AW146" s="13" t="s">
        <v>32</v>
      </c>
      <c r="AX146" s="13" t="s">
        <v>76</v>
      </c>
      <c r="AY146" s="246" t="s">
        <v>119</v>
      </c>
    </row>
    <row r="147" s="13" customFormat="1">
      <c r="A147" s="13"/>
      <c r="B147" s="236"/>
      <c r="C147" s="237"/>
      <c r="D147" s="238" t="s">
        <v>191</v>
      </c>
      <c r="E147" s="239" t="s">
        <v>1</v>
      </c>
      <c r="F147" s="240" t="s">
        <v>94</v>
      </c>
      <c r="G147" s="237"/>
      <c r="H147" s="239" t="s">
        <v>1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191</v>
      </c>
      <c r="AU147" s="246" t="s">
        <v>86</v>
      </c>
      <c r="AV147" s="13" t="s">
        <v>84</v>
      </c>
      <c r="AW147" s="13" t="s">
        <v>32</v>
      </c>
      <c r="AX147" s="13" t="s">
        <v>76</v>
      </c>
      <c r="AY147" s="246" t="s">
        <v>119</v>
      </c>
    </row>
    <row r="148" s="14" customFormat="1">
      <c r="A148" s="14"/>
      <c r="B148" s="247"/>
      <c r="C148" s="248"/>
      <c r="D148" s="238" t="s">
        <v>191</v>
      </c>
      <c r="E148" s="249" t="s">
        <v>1</v>
      </c>
      <c r="F148" s="250" t="s">
        <v>653</v>
      </c>
      <c r="G148" s="248"/>
      <c r="H148" s="251">
        <v>149.09999999999999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191</v>
      </c>
      <c r="AU148" s="257" t="s">
        <v>86</v>
      </c>
      <c r="AV148" s="14" t="s">
        <v>86</v>
      </c>
      <c r="AW148" s="14" t="s">
        <v>32</v>
      </c>
      <c r="AX148" s="14" t="s">
        <v>84</v>
      </c>
      <c r="AY148" s="257" t="s">
        <v>119</v>
      </c>
    </row>
    <row r="149" s="12" customFormat="1" ht="22.8" customHeight="1">
      <c r="A149" s="12"/>
      <c r="B149" s="202"/>
      <c r="C149" s="203"/>
      <c r="D149" s="204" t="s">
        <v>75</v>
      </c>
      <c r="E149" s="216" t="s">
        <v>534</v>
      </c>
      <c r="F149" s="216" t="s">
        <v>535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P150</f>
        <v>0</v>
      </c>
      <c r="Q149" s="210"/>
      <c r="R149" s="211">
        <f>R150</f>
        <v>0</v>
      </c>
      <c r="S149" s="210"/>
      <c r="T149" s="212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84</v>
      </c>
      <c r="AT149" s="214" t="s">
        <v>75</v>
      </c>
      <c r="AU149" s="214" t="s">
        <v>84</v>
      </c>
      <c r="AY149" s="213" t="s">
        <v>119</v>
      </c>
      <c r="BK149" s="215">
        <f>BK150</f>
        <v>0</v>
      </c>
    </row>
    <row r="150" s="2" customFormat="1" ht="33" customHeight="1">
      <c r="A150" s="38"/>
      <c r="B150" s="39"/>
      <c r="C150" s="218" t="s">
        <v>153</v>
      </c>
      <c r="D150" s="218" t="s">
        <v>120</v>
      </c>
      <c r="E150" s="219" t="s">
        <v>654</v>
      </c>
      <c r="F150" s="220" t="s">
        <v>655</v>
      </c>
      <c r="G150" s="221" t="s">
        <v>270</v>
      </c>
      <c r="H150" s="222">
        <v>7.8680000000000003</v>
      </c>
      <c r="I150" s="223"/>
      <c r="J150" s="224">
        <f>ROUND(I150*H150,2)</f>
        <v>0</v>
      </c>
      <c r="K150" s="220" t="s">
        <v>132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134</v>
      </c>
      <c r="AT150" s="229" t="s">
        <v>120</v>
      </c>
      <c r="AU150" s="229" t="s">
        <v>86</v>
      </c>
      <c r="AY150" s="17" t="s">
        <v>119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134</v>
      </c>
      <c r="BM150" s="229" t="s">
        <v>656</v>
      </c>
    </row>
    <row r="151" s="12" customFormat="1" ht="25.92" customHeight="1">
      <c r="A151" s="12"/>
      <c r="B151" s="202"/>
      <c r="C151" s="203"/>
      <c r="D151" s="204" t="s">
        <v>75</v>
      </c>
      <c r="E151" s="205" t="s">
        <v>657</v>
      </c>
      <c r="F151" s="205" t="s">
        <v>658</v>
      </c>
      <c r="G151" s="203"/>
      <c r="H151" s="203"/>
      <c r="I151" s="206"/>
      <c r="J151" s="207">
        <f>BK151</f>
        <v>0</v>
      </c>
      <c r="K151" s="203"/>
      <c r="L151" s="208"/>
      <c r="M151" s="209"/>
      <c r="N151" s="210"/>
      <c r="O151" s="210"/>
      <c r="P151" s="211">
        <f>P152</f>
        <v>0</v>
      </c>
      <c r="Q151" s="210"/>
      <c r="R151" s="211">
        <f>R152</f>
        <v>1.7076486</v>
      </c>
      <c r="S151" s="210"/>
      <c r="T151" s="212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86</v>
      </c>
      <c r="AT151" s="214" t="s">
        <v>75</v>
      </c>
      <c r="AU151" s="214" t="s">
        <v>76</v>
      </c>
      <c r="AY151" s="213" t="s">
        <v>119</v>
      </c>
      <c r="BK151" s="215">
        <f>BK152</f>
        <v>0</v>
      </c>
    </row>
    <row r="152" s="12" customFormat="1" ht="22.8" customHeight="1">
      <c r="A152" s="12"/>
      <c r="B152" s="202"/>
      <c r="C152" s="203"/>
      <c r="D152" s="204" t="s">
        <v>75</v>
      </c>
      <c r="E152" s="216" t="s">
        <v>659</v>
      </c>
      <c r="F152" s="216" t="s">
        <v>660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SUM(P153:P175)</f>
        <v>0</v>
      </c>
      <c r="Q152" s="210"/>
      <c r="R152" s="211">
        <f>SUM(R153:R175)</f>
        <v>1.7076486</v>
      </c>
      <c r="S152" s="210"/>
      <c r="T152" s="212">
        <f>SUM(T153:T175)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86</v>
      </c>
      <c r="AT152" s="214" t="s">
        <v>75</v>
      </c>
      <c r="AU152" s="214" t="s">
        <v>84</v>
      </c>
      <c r="AY152" s="213" t="s">
        <v>119</v>
      </c>
      <c r="BK152" s="215">
        <f>SUM(BK153:BK175)</f>
        <v>0</v>
      </c>
    </row>
    <row r="153" s="2" customFormat="1" ht="24.15" customHeight="1">
      <c r="A153" s="38"/>
      <c r="B153" s="39"/>
      <c r="C153" s="218" t="s">
        <v>157</v>
      </c>
      <c r="D153" s="218" t="s">
        <v>120</v>
      </c>
      <c r="E153" s="219" t="s">
        <v>661</v>
      </c>
      <c r="F153" s="220" t="s">
        <v>662</v>
      </c>
      <c r="G153" s="221" t="s">
        <v>313</v>
      </c>
      <c r="H153" s="222">
        <v>1626</v>
      </c>
      <c r="I153" s="223"/>
      <c r="J153" s="224">
        <f>ROUND(I153*H153,2)</f>
        <v>0</v>
      </c>
      <c r="K153" s="220" t="s">
        <v>132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5.0000000000000002E-05</v>
      </c>
      <c r="R153" s="227">
        <f>Q153*H153</f>
        <v>0.081299999999999997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283</v>
      </c>
      <c r="AT153" s="229" t="s">
        <v>120</v>
      </c>
      <c r="AU153" s="229" t="s">
        <v>86</v>
      </c>
      <c r="AY153" s="17" t="s">
        <v>119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283</v>
      </c>
      <c r="BM153" s="229" t="s">
        <v>663</v>
      </c>
    </row>
    <row r="154" s="14" customFormat="1">
      <c r="A154" s="14"/>
      <c r="B154" s="247"/>
      <c r="C154" s="248"/>
      <c r="D154" s="238" t="s">
        <v>191</v>
      </c>
      <c r="E154" s="249" t="s">
        <v>1</v>
      </c>
      <c r="F154" s="250" t="s">
        <v>664</v>
      </c>
      <c r="G154" s="248"/>
      <c r="H154" s="251">
        <v>1626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191</v>
      </c>
      <c r="AU154" s="257" t="s">
        <v>86</v>
      </c>
      <c r="AV154" s="14" t="s">
        <v>86</v>
      </c>
      <c r="AW154" s="14" t="s">
        <v>32</v>
      </c>
      <c r="AX154" s="14" t="s">
        <v>84</v>
      </c>
      <c r="AY154" s="257" t="s">
        <v>119</v>
      </c>
    </row>
    <row r="155" s="2" customFormat="1" ht="24.15" customHeight="1">
      <c r="A155" s="38"/>
      <c r="B155" s="39"/>
      <c r="C155" s="269" t="s">
        <v>161</v>
      </c>
      <c r="D155" s="269" t="s">
        <v>297</v>
      </c>
      <c r="E155" s="270" t="s">
        <v>665</v>
      </c>
      <c r="F155" s="271" t="s">
        <v>666</v>
      </c>
      <c r="G155" s="272" t="s">
        <v>201</v>
      </c>
      <c r="H155" s="273">
        <v>255.40000000000001</v>
      </c>
      <c r="I155" s="274"/>
      <c r="J155" s="275">
        <f>ROUND(I155*H155,2)</f>
        <v>0</v>
      </c>
      <c r="K155" s="271" t="s">
        <v>132</v>
      </c>
      <c r="L155" s="276"/>
      <c r="M155" s="277" t="s">
        <v>1</v>
      </c>
      <c r="N155" s="278" t="s">
        <v>41</v>
      </c>
      <c r="O155" s="91"/>
      <c r="P155" s="227">
        <f>O155*H155</f>
        <v>0</v>
      </c>
      <c r="Q155" s="227">
        <v>0.0034299999999999999</v>
      </c>
      <c r="R155" s="227">
        <f>Q155*H155</f>
        <v>0.87602199999999997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368</v>
      </c>
      <c r="AT155" s="229" t="s">
        <v>297</v>
      </c>
      <c r="AU155" s="229" t="s">
        <v>86</v>
      </c>
      <c r="AY155" s="17" t="s">
        <v>119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283</v>
      </c>
      <c r="BM155" s="229" t="s">
        <v>667</v>
      </c>
    </row>
    <row r="156" s="13" customFormat="1">
      <c r="A156" s="13"/>
      <c r="B156" s="236"/>
      <c r="C156" s="237"/>
      <c r="D156" s="238" t="s">
        <v>191</v>
      </c>
      <c r="E156" s="239" t="s">
        <v>1</v>
      </c>
      <c r="F156" s="240" t="s">
        <v>668</v>
      </c>
      <c r="G156" s="237"/>
      <c r="H156" s="239" t="s">
        <v>1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191</v>
      </c>
      <c r="AU156" s="246" t="s">
        <v>86</v>
      </c>
      <c r="AV156" s="13" t="s">
        <v>84</v>
      </c>
      <c r="AW156" s="13" t="s">
        <v>32</v>
      </c>
      <c r="AX156" s="13" t="s">
        <v>76</v>
      </c>
      <c r="AY156" s="246" t="s">
        <v>119</v>
      </c>
    </row>
    <row r="157" s="14" customFormat="1">
      <c r="A157" s="14"/>
      <c r="B157" s="247"/>
      <c r="C157" s="248"/>
      <c r="D157" s="238" t="s">
        <v>191</v>
      </c>
      <c r="E157" s="249" t="s">
        <v>1</v>
      </c>
      <c r="F157" s="250" t="s">
        <v>669</v>
      </c>
      <c r="G157" s="248"/>
      <c r="H157" s="251">
        <v>105.3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191</v>
      </c>
      <c r="AU157" s="257" t="s">
        <v>86</v>
      </c>
      <c r="AV157" s="14" t="s">
        <v>86</v>
      </c>
      <c r="AW157" s="14" t="s">
        <v>32</v>
      </c>
      <c r="AX157" s="14" t="s">
        <v>76</v>
      </c>
      <c r="AY157" s="257" t="s">
        <v>119</v>
      </c>
    </row>
    <row r="158" s="13" customFormat="1">
      <c r="A158" s="13"/>
      <c r="B158" s="236"/>
      <c r="C158" s="237"/>
      <c r="D158" s="238" t="s">
        <v>191</v>
      </c>
      <c r="E158" s="239" t="s">
        <v>1</v>
      </c>
      <c r="F158" s="240" t="s">
        <v>670</v>
      </c>
      <c r="G158" s="237"/>
      <c r="H158" s="239" t="s">
        <v>1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191</v>
      </c>
      <c r="AU158" s="246" t="s">
        <v>86</v>
      </c>
      <c r="AV158" s="13" t="s">
        <v>84</v>
      </c>
      <c r="AW158" s="13" t="s">
        <v>32</v>
      </c>
      <c r="AX158" s="13" t="s">
        <v>76</v>
      </c>
      <c r="AY158" s="246" t="s">
        <v>119</v>
      </c>
    </row>
    <row r="159" s="14" customFormat="1">
      <c r="A159" s="14"/>
      <c r="B159" s="247"/>
      <c r="C159" s="248"/>
      <c r="D159" s="238" t="s">
        <v>191</v>
      </c>
      <c r="E159" s="249" t="s">
        <v>1</v>
      </c>
      <c r="F159" s="250" t="s">
        <v>671</v>
      </c>
      <c r="G159" s="248"/>
      <c r="H159" s="251">
        <v>150.09999999999999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191</v>
      </c>
      <c r="AU159" s="257" t="s">
        <v>86</v>
      </c>
      <c r="AV159" s="14" t="s">
        <v>86</v>
      </c>
      <c r="AW159" s="14" t="s">
        <v>32</v>
      </c>
      <c r="AX159" s="14" t="s">
        <v>76</v>
      </c>
      <c r="AY159" s="257" t="s">
        <v>119</v>
      </c>
    </row>
    <row r="160" s="15" customFormat="1">
      <c r="A160" s="15"/>
      <c r="B160" s="258"/>
      <c r="C160" s="259"/>
      <c r="D160" s="238" t="s">
        <v>191</v>
      </c>
      <c r="E160" s="260" t="s">
        <v>1</v>
      </c>
      <c r="F160" s="261" t="s">
        <v>221</v>
      </c>
      <c r="G160" s="259"/>
      <c r="H160" s="262">
        <v>255.40000000000001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8" t="s">
        <v>191</v>
      </c>
      <c r="AU160" s="268" t="s">
        <v>86</v>
      </c>
      <c r="AV160" s="15" t="s">
        <v>134</v>
      </c>
      <c r="AW160" s="15" t="s">
        <v>32</v>
      </c>
      <c r="AX160" s="15" t="s">
        <v>84</v>
      </c>
      <c r="AY160" s="268" t="s">
        <v>119</v>
      </c>
    </row>
    <row r="161" s="2" customFormat="1" ht="24.15" customHeight="1">
      <c r="A161" s="38"/>
      <c r="B161" s="39"/>
      <c r="C161" s="269" t="s">
        <v>8</v>
      </c>
      <c r="D161" s="269" t="s">
        <v>297</v>
      </c>
      <c r="E161" s="270" t="s">
        <v>672</v>
      </c>
      <c r="F161" s="271" t="s">
        <v>673</v>
      </c>
      <c r="G161" s="272" t="s">
        <v>201</v>
      </c>
      <c r="H161" s="273">
        <v>295</v>
      </c>
      <c r="I161" s="274"/>
      <c r="J161" s="275">
        <f>ROUND(I161*H161,2)</f>
        <v>0</v>
      </c>
      <c r="K161" s="271" t="s">
        <v>132</v>
      </c>
      <c r="L161" s="276"/>
      <c r="M161" s="277" t="s">
        <v>1</v>
      </c>
      <c r="N161" s="278" t="s">
        <v>41</v>
      </c>
      <c r="O161" s="91"/>
      <c r="P161" s="227">
        <f>O161*H161</f>
        <v>0</v>
      </c>
      <c r="Q161" s="227">
        <v>0.0022699999999999999</v>
      </c>
      <c r="R161" s="227">
        <f>Q161*H161</f>
        <v>0.66964999999999997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368</v>
      </c>
      <c r="AT161" s="229" t="s">
        <v>297</v>
      </c>
      <c r="AU161" s="229" t="s">
        <v>86</v>
      </c>
      <c r="AY161" s="17" t="s">
        <v>119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283</v>
      </c>
      <c r="BM161" s="229" t="s">
        <v>674</v>
      </c>
    </row>
    <row r="162" s="13" customFormat="1">
      <c r="A162" s="13"/>
      <c r="B162" s="236"/>
      <c r="C162" s="237"/>
      <c r="D162" s="238" t="s">
        <v>191</v>
      </c>
      <c r="E162" s="239" t="s">
        <v>1</v>
      </c>
      <c r="F162" s="240" t="s">
        <v>675</v>
      </c>
      <c r="G162" s="237"/>
      <c r="H162" s="239" t="s">
        <v>1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191</v>
      </c>
      <c r="AU162" s="246" t="s">
        <v>86</v>
      </c>
      <c r="AV162" s="13" t="s">
        <v>84</v>
      </c>
      <c r="AW162" s="13" t="s">
        <v>32</v>
      </c>
      <c r="AX162" s="13" t="s">
        <v>76</v>
      </c>
      <c r="AY162" s="246" t="s">
        <v>119</v>
      </c>
    </row>
    <row r="163" s="14" customFormat="1">
      <c r="A163" s="14"/>
      <c r="B163" s="247"/>
      <c r="C163" s="248"/>
      <c r="D163" s="238" t="s">
        <v>191</v>
      </c>
      <c r="E163" s="249" t="s">
        <v>1</v>
      </c>
      <c r="F163" s="250" t="s">
        <v>676</v>
      </c>
      <c r="G163" s="248"/>
      <c r="H163" s="251">
        <v>147.5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191</v>
      </c>
      <c r="AU163" s="257" t="s">
        <v>86</v>
      </c>
      <c r="AV163" s="14" t="s">
        <v>86</v>
      </c>
      <c r="AW163" s="14" t="s">
        <v>32</v>
      </c>
      <c r="AX163" s="14" t="s">
        <v>76</v>
      </c>
      <c r="AY163" s="257" t="s">
        <v>119</v>
      </c>
    </row>
    <row r="164" s="13" customFormat="1">
      <c r="A164" s="13"/>
      <c r="B164" s="236"/>
      <c r="C164" s="237"/>
      <c r="D164" s="238" t="s">
        <v>191</v>
      </c>
      <c r="E164" s="239" t="s">
        <v>1</v>
      </c>
      <c r="F164" s="240" t="s">
        <v>677</v>
      </c>
      <c r="G164" s="237"/>
      <c r="H164" s="239" t="s">
        <v>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191</v>
      </c>
      <c r="AU164" s="246" t="s">
        <v>86</v>
      </c>
      <c r="AV164" s="13" t="s">
        <v>84</v>
      </c>
      <c r="AW164" s="13" t="s">
        <v>32</v>
      </c>
      <c r="AX164" s="13" t="s">
        <v>76</v>
      </c>
      <c r="AY164" s="246" t="s">
        <v>119</v>
      </c>
    </row>
    <row r="165" s="14" customFormat="1">
      <c r="A165" s="14"/>
      <c r="B165" s="247"/>
      <c r="C165" s="248"/>
      <c r="D165" s="238" t="s">
        <v>191</v>
      </c>
      <c r="E165" s="249" t="s">
        <v>1</v>
      </c>
      <c r="F165" s="250" t="s">
        <v>676</v>
      </c>
      <c r="G165" s="248"/>
      <c r="H165" s="251">
        <v>147.5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191</v>
      </c>
      <c r="AU165" s="257" t="s">
        <v>86</v>
      </c>
      <c r="AV165" s="14" t="s">
        <v>86</v>
      </c>
      <c r="AW165" s="14" t="s">
        <v>32</v>
      </c>
      <c r="AX165" s="14" t="s">
        <v>76</v>
      </c>
      <c r="AY165" s="257" t="s">
        <v>119</v>
      </c>
    </row>
    <row r="166" s="15" customFormat="1">
      <c r="A166" s="15"/>
      <c r="B166" s="258"/>
      <c r="C166" s="259"/>
      <c r="D166" s="238" t="s">
        <v>191</v>
      </c>
      <c r="E166" s="260" t="s">
        <v>1</v>
      </c>
      <c r="F166" s="261" t="s">
        <v>221</v>
      </c>
      <c r="G166" s="259"/>
      <c r="H166" s="262">
        <v>295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8" t="s">
        <v>191</v>
      </c>
      <c r="AU166" s="268" t="s">
        <v>86</v>
      </c>
      <c r="AV166" s="15" t="s">
        <v>134</v>
      </c>
      <c r="AW166" s="15" t="s">
        <v>32</v>
      </c>
      <c r="AX166" s="15" t="s">
        <v>84</v>
      </c>
      <c r="AY166" s="268" t="s">
        <v>119</v>
      </c>
    </row>
    <row r="167" s="2" customFormat="1" ht="24.15" customHeight="1">
      <c r="A167" s="38"/>
      <c r="B167" s="39"/>
      <c r="C167" s="269" t="s">
        <v>168</v>
      </c>
      <c r="D167" s="269" t="s">
        <v>297</v>
      </c>
      <c r="E167" s="270" t="s">
        <v>678</v>
      </c>
      <c r="F167" s="271" t="s">
        <v>679</v>
      </c>
      <c r="G167" s="272" t="s">
        <v>201</v>
      </c>
      <c r="H167" s="273">
        <v>50.740000000000002</v>
      </c>
      <c r="I167" s="274"/>
      <c r="J167" s="275">
        <f>ROUND(I167*H167,2)</f>
        <v>0</v>
      </c>
      <c r="K167" s="271" t="s">
        <v>132</v>
      </c>
      <c r="L167" s="276"/>
      <c r="M167" s="277" t="s">
        <v>1</v>
      </c>
      <c r="N167" s="278" t="s">
        <v>41</v>
      </c>
      <c r="O167" s="91"/>
      <c r="P167" s="227">
        <f>O167*H167</f>
        <v>0</v>
      </c>
      <c r="Q167" s="227">
        <v>0.0015900000000000001</v>
      </c>
      <c r="R167" s="227">
        <f>Q167*H167</f>
        <v>0.080676600000000001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368</v>
      </c>
      <c r="AT167" s="229" t="s">
        <v>297</v>
      </c>
      <c r="AU167" s="229" t="s">
        <v>86</v>
      </c>
      <c r="AY167" s="17" t="s">
        <v>119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283</v>
      </c>
      <c r="BM167" s="229" t="s">
        <v>680</v>
      </c>
    </row>
    <row r="168" s="13" customFormat="1">
      <c r="A168" s="13"/>
      <c r="B168" s="236"/>
      <c r="C168" s="237"/>
      <c r="D168" s="238" t="s">
        <v>191</v>
      </c>
      <c r="E168" s="239" t="s">
        <v>1</v>
      </c>
      <c r="F168" s="240" t="s">
        <v>681</v>
      </c>
      <c r="G168" s="237"/>
      <c r="H168" s="239" t="s">
        <v>1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191</v>
      </c>
      <c r="AU168" s="246" t="s">
        <v>86</v>
      </c>
      <c r="AV168" s="13" t="s">
        <v>84</v>
      </c>
      <c r="AW168" s="13" t="s">
        <v>32</v>
      </c>
      <c r="AX168" s="13" t="s">
        <v>76</v>
      </c>
      <c r="AY168" s="246" t="s">
        <v>119</v>
      </c>
    </row>
    <row r="169" s="14" customFormat="1">
      <c r="A169" s="14"/>
      <c r="B169" s="247"/>
      <c r="C169" s="248"/>
      <c r="D169" s="238" t="s">
        <v>191</v>
      </c>
      <c r="E169" s="249" t="s">
        <v>1</v>
      </c>
      <c r="F169" s="250" t="s">
        <v>682</v>
      </c>
      <c r="G169" s="248"/>
      <c r="H169" s="251">
        <v>50.740000000000002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7" t="s">
        <v>191</v>
      </c>
      <c r="AU169" s="257" t="s">
        <v>86</v>
      </c>
      <c r="AV169" s="14" t="s">
        <v>86</v>
      </c>
      <c r="AW169" s="14" t="s">
        <v>32</v>
      </c>
      <c r="AX169" s="14" t="s">
        <v>84</v>
      </c>
      <c r="AY169" s="257" t="s">
        <v>119</v>
      </c>
    </row>
    <row r="170" s="2" customFormat="1" ht="16.5" customHeight="1">
      <c r="A170" s="38"/>
      <c r="B170" s="39"/>
      <c r="C170" s="269" t="s">
        <v>172</v>
      </c>
      <c r="D170" s="269" t="s">
        <v>297</v>
      </c>
      <c r="E170" s="270" t="s">
        <v>150</v>
      </c>
      <c r="F170" s="271" t="s">
        <v>683</v>
      </c>
      <c r="G170" s="272" t="s">
        <v>123</v>
      </c>
      <c r="H170" s="273">
        <v>1</v>
      </c>
      <c r="I170" s="274"/>
      <c r="J170" s="275">
        <f>ROUND(I170*H170,2)</f>
        <v>0</v>
      </c>
      <c r="K170" s="271" t="s">
        <v>1</v>
      </c>
      <c r="L170" s="276"/>
      <c r="M170" s="277" t="s">
        <v>1</v>
      </c>
      <c r="N170" s="278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368</v>
      </c>
      <c r="AT170" s="229" t="s">
        <v>297</v>
      </c>
      <c r="AU170" s="229" t="s">
        <v>86</v>
      </c>
      <c r="AY170" s="17" t="s">
        <v>119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283</v>
      </c>
      <c r="BM170" s="229" t="s">
        <v>684</v>
      </c>
    </row>
    <row r="171" s="14" customFormat="1">
      <c r="A171" s="14"/>
      <c r="B171" s="247"/>
      <c r="C171" s="248"/>
      <c r="D171" s="238" t="s">
        <v>191</v>
      </c>
      <c r="E171" s="249" t="s">
        <v>1</v>
      </c>
      <c r="F171" s="250" t="s">
        <v>84</v>
      </c>
      <c r="G171" s="248"/>
      <c r="H171" s="251">
        <v>1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191</v>
      </c>
      <c r="AU171" s="257" t="s">
        <v>86</v>
      </c>
      <c r="AV171" s="14" t="s">
        <v>86</v>
      </c>
      <c r="AW171" s="14" t="s">
        <v>32</v>
      </c>
      <c r="AX171" s="14" t="s">
        <v>84</v>
      </c>
      <c r="AY171" s="257" t="s">
        <v>119</v>
      </c>
    </row>
    <row r="172" s="2" customFormat="1" ht="16.5" customHeight="1">
      <c r="A172" s="38"/>
      <c r="B172" s="39"/>
      <c r="C172" s="218" t="s">
        <v>277</v>
      </c>
      <c r="D172" s="218" t="s">
        <v>120</v>
      </c>
      <c r="E172" s="219" t="s">
        <v>685</v>
      </c>
      <c r="F172" s="220" t="s">
        <v>686</v>
      </c>
      <c r="G172" s="221" t="s">
        <v>313</v>
      </c>
      <c r="H172" s="222">
        <v>1626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283</v>
      </c>
      <c r="AT172" s="229" t="s">
        <v>120</v>
      </c>
      <c r="AU172" s="229" t="s">
        <v>86</v>
      </c>
      <c r="AY172" s="17" t="s">
        <v>119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84</v>
      </c>
      <c r="BK172" s="230">
        <f>ROUND(I172*H172,2)</f>
        <v>0</v>
      </c>
      <c r="BL172" s="17" t="s">
        <v>283</v>
      </c>
      <c r="BM172" s="229" t="s">
        <v>687</v>
      </c>
    </row>
    <row r="173" s="14" customFormat="1">
      <c r="A173" s="14"/>
      <c r="B173" s="247"/>
      <c r="C173" s="248"/>
      <c r="D173" s="238" t="s">
        <v>191</v>
      </c>
      <c r="E173" s="249" t="s">
        <v>1</v>
      </c>
      <c r="F173" s="250" t="s">
        <v>664</v>
      </c>
      <c r="G173" s="248"/>
      <c r="H173" s="251">
        <v>1626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7" t="s">
        <v>191</v>
      </c>
      <c r="AU173" s="257" t="s">
        <v>86</v>
      </c>
      <c r="AV173" s="14" t="s">
        <v>86</v>
      </c>
      <c r="AW173" s="14" t="s">
        <v>32</v>
      </c>
      <c r="AX173" s="14" t="s">
        <v>84</v>
      </c>
      <c r="AY173" s="257" t="s">
        <v>119</v>
      </c>
    </row>
    <row r="174" s="2" customFormat="1" ht="24.15" customHeight="1">
      <c r="A174" s="38"/>
      <c r="B174" s="39"/>
      <c r="C174" s="218" t="s">
        <v>283</v>
      </c>
      <c r="D174" s="218" t="s">
        <v>120</v>
      </c>
      <c r="E174" s="219" t="s">
        <v>688</v>
      </c>
      <c r="F174" s="220" t="s">
        <v>689</v>
      </c>
      <c r="G174" s="221" t="s">
        <v>270</v>
      </c>
      <c r="H174" s="222">
        <v>1.6259999999999999</v>
      </c>
      <c r="I174" s="223"/>
      <c r="J174" s="224">
        <f>ROUND(I174*H174,2)</f>
        <v>0</v>
      </c>
      <c r="K174" s="220" t="s">
        <v>132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283</v>
      </c>
      <c r="AT174" s="229" t="s">
        <v>120</v>
      </c>
      <c r="AU174" s="229" t="s">
        <v>86</v>
      </c>
      <c r="AY174" s="17" t="s">
        <v>119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283</v>
      </c>
      <c r="BM174" s="229" t="s">
        <v>690</v>
      </c>
    </row>
    <row r="175" s="14" customFormat="1">
      <c r="A175" s="14"/>
      <c r="B175" s="247"/>
      <c r="C175" s="248"/>
      <c r="D175" s="238" t="s">
        <v>191</v>
      </c>
      <c r="E175" s="249" t="s">
        <v>1</v>
      </c>
      <c r="F175" s="250" t="s">
        <v>691</v>
      </c>
      <c r="G175" s="248"/>
      <c r="H175" s="251">
        <v>1.6259999999999999</v>
      </c>
      <c r="I175" s="252"/>
      <c r="J175" s="248"/>
      <c r="K175" s="248"/>
      <c r="L175" s="253"/>
      <c r="M175" s="279"/>
      <c r="N175" s="280"/>
      <c r="O175" s="280"/>
      <c r="P175" s="280"/>
      <c r="Q175" s="280"/>
      <c r="R175" s="280"/>
      <c r="S175" s="280"/>
      <c r="T175" s="28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191</v>
      </c>
      <c r="AU175" s="257" t="s">
        <v>86</v>
      </c>
      <c r="AV175" s="14" t="s">
        <v>86</v>
      </c>
      <c r="AW175" s="14" t="s">
        <v>32</v>
      </c>
      <c r="AX175" s="14" t="s">
        <v>84</v>
      </c>
      <c r="AY175" s="257" t="s">
        <v>119</v>
      </c>
    </row>
    <row r="176" s="2" customFormat="1" ht="6.96" customHeight="1">
      <c r="A176" s="38"/>
      <c r="B176" s="66"/>
      <c r="C176" s="67"/>
      <c r="D176" s="67"/>
      <c r="E176" s="67"/>
      <c r="F176" s="67"/>
      <c r="G176" s="67"/>
      <c r="H176" s="67"/>
      <c r="I176" s="67"/>
      <c r="J176" s="67"/>
      <c r="K176" s="67"/>
      <c r="L176" s="44"/>
      <c r="M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</row>
  </sheetData>
  <sheetProtection sheet="1" autoFilter="0" formatColumns="0" formatRows="0" objects="1" scenarios="1" spinCount="100000" saltValue="Fdo90evWUPHVjWPlvsMHk3EsrU60h66oySCVujQffyUh/BIQa0MPgRv3iPGVQeoHnstHFff7YcM8bIsKu1LHew==" hashValue="DC7oMBDvrzrxZSYto+22CceyE6MWDomCyZZ8vpKzobQ4C3SNj2lCO1ZbLJtrUGa8a8OiwgrYTt2lCKfh6XjpZQ==" algorithmName="SHA-512" password="C71F"/>
  <autoFilter ref="C122:K17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Tomas Ruth</dc:creator>
  <cp:lastModifiedBy>Tomas Ruth</cp:lastModifiedBy>
  <dcterms:created xsi:type="dcterms:W3CDTF">2025-01-06T15:12:39Z</dcterms:created>
  <dcterms:modified xsi:type="dcterms:W3CDTF">2025-01-06T15:12:42Z</dcterms:modified>
</cp:coreProperties>
</file>